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I półr.2013 r." sheetId="1" r:id="rId1"/>
  </sheets>
  <definedNames/>
  <calcPr fullCalcOnLoad="1"/>
</workbook>
</file>

<file path=xl/sharedStrings.xml><?xml version="1.0" encoding="utf-8"?>
<sst xmlns="http://schemas.openxmlformats.org/spreadsheetml/2006/main" count="554" uniqueCount="310">
  <si>
    <t>Dział</t>
  </si>
  <si>
    <t>Rozdział</t>
  </si>
  <si>
    <t>Paragraf</t>
  </si>
  <si>
    <t>Treść</t>
  </si>
  <si>
    <t>010</t>
  </si>
  <si>
    <t>Rolnictwo i łowiectwo</t>
  </si>
  <si>
    <t>01010</t>
  </si>
  <si>
    <t>Infrastruktura wodociągowa i sanitacyjna wsi</t>
  </si>
  <si>
    <t>189 938,00</t>
  </si>
  <si>
    <t>2370</t>
  </si>
  <si>
    <t>Wpływy do budżetu nadwyżki środków obrotowych samorządowego zakładu budżetowego</t>
  </si>
  <si>
    <t>01095</t>
  </si>
  <si>
    <t>Pozostała działalność</t>
  </si>
  <si>
    <t>0770</t>
  </si>
  <si>
    <t>Wpłaty z tytułu odpłatnego nabycia prawa własności oraz prawa użytkowania wieczystego nieruchomości</t>
  </si>
  <si>
    <t>2010</t>
  </si>
  <si>
    <t>Dotacje celowe otrzymane z budżetu państwa na realizację zadań bieżących z zakresu administracji rządowej oraz innych zadań zleconych gminie (związkom gmin) ustawami</t>
  </si>
  <si>
    <t>600</t>
  </si>
  <si>
    <t>Transport i łączność</t>
  </si>
  <si>
    <t>60016</t>
  </si>
  <si>
    <t>Drogi publiczne gminne</t>
  </si>
  <si>
    <t>6207</t>
  </si>
  <si>
    <t>Dotacje celowe w ramach programów finansowanych z udziałem środków europejskich oraz środków, o których mowa w art.5 ust.1 pkt. 3 oraz ust. 3 pkt 5 i 6 ustawy, lub płatności w ramach budżetu środków europejskich</t>
  </si>
  <si>
    <t>630</t>
  </si>
  <si>
    <t>Turystyka</t>
  </si>
  <si>
    <t>63095</t>
  </si>
  <si>
    <t>700</t>
  </si>
  <si>
    <t>Gospodarka mieszkaniowa</t>
  </si>
  <si>
    <t>70005</t>
  </si>
  <si>
    <t>Gospodarka gruntami i nieruchomościami</t>
  </si>
  <si>
    <t>0470</t>
  </si>
  <si>
    <t>Wpływy z opłat za trwały zarząd, użytkowanie, służebność i użytkowanie wieczyste nieruchomości</t>
  </si>
  <si>
    <t>50 000,00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</si>
  <si>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</si>
  <si>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</si>
  <si>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1 757,00</t>
  </si>
  <si>
    <t>0910</t>
  </si>
  <si>
    <t>Odsetki od nieterminowych wpłat z tytułu podatków i opłat</t>
  </si>
  <si>
    <t>3 500,00</t>
  </si>
  <si>
    <t>70095</t>
  </si>
  <si>
    <t>6260</t>
  </si>
  <si>
    <t>Dotacje otrzymane z państwowych funduszy celowych na finansowanie lub dofinansowanie kosztów realizacji inwestycji i zakupów inwestycyjnych jednostek sektora finansów publicznych</t>
  </si>
  <si>
    <t>710</t>
  </si>
  <si>
    <t>Działalność usługowa</t>
  </si>
  <si>
    <t>4 500,00</t>
  </si>
  <si>
    <t>71035</t>
  </si>
  <si>
    <t>Cmentarze</t>
  </si>
  <si>
    <t>0830</t>
  </si>
  <si>
    <t>Wpływy z usług</t>
  </si>
  <si>
    <t>750</t>
  </si>
  <si>
    <t>Administracja publiczna</t>
  </si>
  <si>
    <t>75011</t>
  </si>
  <si>
    <t>Urzędy wojewódzkie</t>
  </si>
  <si>
    <t>2360</t>
  </si>
  <si>
    <t>Dochody jednostek samorządu terytorialnego związane z realizacją zadań z zakresu administracji rządowej oraz innych zadań zleconych ustawami</t>
  </si>
  <si>
    <t>30,00</t>
  </si>
  <si>
    <t>75095</t>
  </si>
  <si>
    <t>0920</t>
  </si>
  <si>
    <t>Pozostałe odsetki</t>
  </si>
  <si>
    <t>751</t>
  </si>
  <si>
    <t>Urzędy naczelnych organów władzy państwowej, kontroli i ochrony prawa oraz sądownictwa</t>
  </si>
  <si>
    <t>1 788,00</t>
  </si>
  <si>
    <t>75101</t>
  </si>
  <si>
    <t>Urzędy naczelnych organów władzy państwowej, kontroli i ochrony prawa</t>
  </si>
  <si>
    <t>754</t>
  </si>
  <si>
    <t>Bezpieczeństwo publiczne i ochrona przeciwpożarowa</t>
  </si>
  <si>
    <t>75416</t>
  </si>
  <si>
    <t>Straż gminna (miejska)</t>
  </si>
  <si>
    <t>0570</t>
  </si>
  <si>
    <t>Grzywny, mandaty i inne kary pieniężne od osób fizycznych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</si>
  <si>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</si>
  <si>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</si>
  <si>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</si>
  <si>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</si>
  <si>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</si>
  <si>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</si>
  <si>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17 000,00</t>
  </si>
  <si>
    <t>200,00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</si>
  <si>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</si>
  <si>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</si>
  <si>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</si>
  <si>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</si>
  <si>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7 487 200,00</t>
  </si>
  <si>
    <t>0320</t>
  </si>
  <si>
    <t>Podatek rolny</t>
  </si>
  <si>
    <t>380 000,00</t>
  </si>
  <si>
    <t>0330</t>
  </si>
  <si>
    <t>Podatek leśny</t>
  </si>
  <si>
    <t>12 740,00</t>
  </si>
  <si>
    <t>0340</t>
  </si>
  <si>
    <t>Podatek od środków transportowych</t>
  </si>
  <si>
    <t>0500</t>
  </si>
  <si>
    <t>Podatek od czynności cywilnoprawnych</t>
  </si>
  <si>
    <t>11 000,00</t>
  </si>
  <si>
    <t>30 000,00</t>
  </si>
  <si>
    <t>75616</t>
  </si>
  <si>
    <t>Wpływy z podatku rolnego, podatku leśnego, podatku od spadków i darowizn, podatku od czynności cywilno-prawnych oraz podatków i opłat lokalnych od osób fizycznych</t>
  </si>
  <si>
    <t>2 042 500,00</t>
  </si>
  <si>
    <t>690 000,00</t>
  </si>
  <si>
    <t>1 180,00</t>
  </si>
  <si>
    <t>75 200,00</t>
  </si>
  <si>
    <t>0360</t>
  </si>
  <si>
    <t>Podatek od spadków i darowizn</t>
  </si>
  <si>
    <t>13 000,00</t>
  </si>
  <si>
    <t>0430</t>
  </si>
  <si>
    <t>Wpływy z opłaty targowej</t>
  </si>
  <si>
    <t>31 000,00</t>
  </si>
  <si>
    <t>75618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</si>
  <si>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</si>
  <si>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</si>
  <si>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</si>
  <si>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</si>
  <si>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</si>
  <si>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5 000,00</t>
  </si>
  <si>
    <t>0480</t>
  </si>
  <si>
    <t>Wpływy z opłat za zezwolenia na sprzedaż alkoholu</t>
  </si>
  <si>
    <t>530 000,00</t>
  </si>
  <si>
    <t>0490</t>
  </si>
  <si>
    <t>Wpływy z innych lokalnych opłat pobieranych przez jednostki samorządu terytorialnego na podstawie odrębnych ustaw</t>
  </si>
  <si>
    <t>1 292 004,00</t>
  </si>
  <si>
    <t>75621</t>
  </si>
  <si>
    <t>Udziały gmin w podatkach stanowiących dochód budżetu państwa</t>
  </si>
  <si>
    <t>0010</t>
  </si>
  <si>
    <t>Podatek dochodowy od osób fizycznych</t>
  </si>
  <si>
    <t>10 453 752,00</t>
  </si>
  <si>
    <t>0020</t>
  </si>
  <si>
    <t>Podatek dochodowy od osób prawnych</t>
  </si>
  <si>
    <t>170 000,00</t>
  </si>
  <si>
    <t>758</t>
  </si>
  <si>
    <t>Różne rozliczenia</t>
  </si>
  <si>
    <t>75801</t>
  </si>
  <si>
    <t>Część oświatowa subwencji ogólnej dla jednostek samorządu terytorialnego</t>
  </si>
  <si>
    <t>7 148 024,00</t>
  </si>
  <si>
    <t>2920</t>
  </si>
  <si>
    <t>Subwencje ogólne z budżetu państwa</t>
  </si>
  <si>
    <t>75807</t>
  </si>
  <si>
    <t>Część wyrównawcza subwencji ogólnej dla gmin</t>
  </si>
  <si>
    <t>363 884,00</t>
  </si>
  <si>
    <t>75831</t>
  </si>
  <si>
    <t>Część równoważąca subwencji ogólnej dla gmin</t>
  </si>
  <si>
    <t>141 056,00</t>
  </si>
  <si>
    <t>801</t>
  </si>
  <si>
    <t>Oświata i wychowanie</t>
  </si>
  <si>
    <t>80101</t>
  </si>
  <si>
    <t>Szkoły podstawowe</t>
  </si>
  <si>
    <t>35 000,00</t>
  </si>
  <si>
    <t>6300</t>
  </si>
  <si>
    <t>Dotacja celowa otrzymana z tytułu pomocy finansowej udzielanej między jednostkami samorządu terytorialnego na dofinansowanie własnych zadań inwestycyjnych i zakupów inwestycyjnych</t>
  </si>
  <si>
    <t>70 000,00</t>
  </si>
  <si>
    <t>80104</t>
  </si>
  <si>
    <t xml:space="preserve">Przedszkola </t>
  </si>
  <si>
    <t>2310</t>
  </si>
  <si>
    <t>Dotacje celowe otrzymane z gminy na zadania bieżące realizowane na podstawie porozumień (umów) między jednostkami samorządu terytorialnego</t>
  </si>
  <si>
    <t>2900</t>
  </si>
  <si>
    <t>Wpływy z wpłat gmin i powiatów na rzecz innych jednostek samorządu terytorialnego oraz związków gmin lub związków powiatów na dofinansowanie zadań bieżących</t>
  </si>
  <si>
    <t>4 260,00</t>
  </si>
  <si>
    <t>80106</t>
  </si>
  <si>
    <t>Inne formy wychowania przedszkolnego</t>
  </si>
  <si>
    <t>22 700,00</t>
  </si>
  <si>
    <t>80110</t>
  </si>
  <si>
    <t>Gimnazja</t>
  </si>
  <si>
    <t>1 422 639,00</t>
  </si>
  <si>
    <t>852</t>
  </si>
  <si>
    <t>Pomoc społeczna</t>
  </si>
  <si>
    <t>85206</t>
  </si>
  <si>
    <t>Wspieranie rodziny</t>
  </si>
  <si>
    <t>16 233,00</t>
  </si>
  <si>
    <t>2030</t>
  </si>
  <si>
    <t>Dotacje celowe otrzymane z budżetu państwa na realizację własnych zadań bieżących gmin (związków gmin)</t>
  </si>
  <si>
    <t>85212</t>
  </si>
  <si>
    <t>Świadczenia rodzinne, świadczenia z funduszu alimentacyjneego oraz składki na ubezpieczenia emerytalne i rentowe z ubezpieczenia społecznego</t>
  </si>
  <si>
    <t>0970</t>
  </si>
  <si>
    <t>Wpływy z różnych dochodów</t>
  </si>
  <si>
    <t>12 000,00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</si>
  <si>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</si>
  <si>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</si>
  <si>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85214</t>
  </si>
  <si>
    <t>Zasiłki i pomoc w naturze oraz składki na ubezpieczenia emerytalne i rentowe</t>
  </si>
  <si>
    <t>85216</t>
  </si>
  <si>
    <t>Zasiłki stałe</t>
  </si>
  <si>
    <t>85219</t>
  </si>
  <si>
    <t>Ośrodki pomocy społecznej</t>
  </si>
  <si>
    <t>8 000,00</t>
  </si>
  <si>
    <t>85228</t>
  </si>
  <si>
    <t>Usługi opiekuńcze i specjalistyczne usługi opiekuńcze</t>
  </si>
  <si>
    <t>2 000,00</t>
  </si>
  <si>
    <t>85295</t>
  </si>
  <si>
    <t>85 400,00</t>
  </si>
  <si>
    <t>853</t>
  </si>
  <si>
    <t>Pozostałe zadania w zakresie polityki społecznej</t>
  </si>
  <si>
    <t>85395</t>
  </si>
  <si>
    <t>284 529,00</t>
  </si>
  <si>
    <t>2007</t>
  </si>
  <si>
    <t>Dotacje celowe w ramach programów finansowanych z udziałem środków europejskich oraz środków o których mowa w art.5 ust.1 pkt 3 oraz ust. 3 pkt 5 i 6 ustawy, lub płatności w ramach budżetu środków europejskich</t>
  </si>
  <si>
    <t>2009</t>
  </si>
  <si>
    <t>854</t>
  </si>
  <si>
    <t>Edukacyjna opieka wychowawcza</t>
  </si>
  <si>
    <t>85415</t>
  </si>
  <si>
    <t>Pomoc materialna dla uczniów</t>
  </si>
  <si>
    <t>900</t>
  </si>
  <si>
    <t>Gospodarka komunalna i ochrona środowiska</t>
  </si>
  <si>
    <t>90003</t>
  </si>
  <si>
    <t>Oczyszczanie miast i wsi</t>
  </si>
  <si>
    <t>90019</t>
  </si>
  <si>
    <t>Wpływy i wydatki związane z gromadzeniem środków z opłat i kar za korzystanie ze środowiska</t>
  </si>
  <si>
    <t>0690</t>
  </si>
  <si>
    <t>Wpływy z różnych opłat</t>
  </si>
  <si>
    <t>921</t>
  </si>
  <si>
    <t>Kultura i ochrona dziedzictwa narodowego</t>
  </si>
  <si>
    <t>92109</t>
  </si>
  <si>
    <t>Domy i ośrodki kultury, świetlice i kluby</t>
  </si>
  <si>
    <t>485 523,00</t>
  </si>
  <si>
    <t>92195</t>
  </si>
  <si>
    <t>40 093,00</t>
  </si>
  <si>
    <t>926</t>
  </si>
  <si>
    <t>Kultura fizyczna</t>
  </si>
  <si>
    <t>396 550,00</t>
  </si>
  <si>
    <t>92601</t>
  </si>
  <si>
    <t>Obiekty sportowe</t>
  </si>
  <si>
    <t>Razem:</t>
  </si>
  <si>
    <t>Plan</t>
  </si>
  <si>
    <t>Wykonanie</t>
  </si>
  <si>
    <t>%</t>
  </si>
  <si>
    <t>0760</t>
  </si>
  <si>
    <t>Wpłaty z tytułu przekształcenia  prawa użytkowania wieczystego przysługującego osobom fizycznym w prawo własności</t>
  </si>
  <si>
    <t>60003</t>
  </si>
  <si>
    <t>0590</t>
  </si>
  <si>
    <t>307,50</t>
  </si>
  <si>
    <t>Wpływy z opłat za koncesje i licencje</t>
  </si>
  <si>
    <t>71014</t>
  </si>
  <si>
    <t>Opracowania geodezyjne i kartograficzne</t>
  </si>
  <si>
    <t>619,92</t>
  </si>
  <si>
    <t>75023</t>
  </si>
  <si>
    <t>75075</t>
  </si>
  <si>
    <t>Urzędy gmin (miast i miast na prawach powiatu)</t>
  </si>
  <si>
    <t>407,00</t>
  </si>
  <si>
    <t>4 023,00</t>
  </si>
  <si>
    <t>75412</t>
  </si>
  <si>
    <t>Ochotnicze straże pożarne</t>
  </si>
  <si>
    <t>53,69</t>
  </si>
  <si>
    <t>2910</t>
  </si>
  <si>
    <t>Wpływy ze zwrotów dotacji oraz płatności, w tym wykorzystanych niezgodnie z przeznaczeniem lub wykorzystanych z naruszeniem procedur, o których mowa w art..184 ustawy, pobranych nienaleznie lub w nadmiernej wysokości</t>
  </si>
  <si>
    <t>0,00</t>
  </si>
  <si>
    <t>2400</t>
  </si>
  <si>
    <t>Wpływy do budżetu pozostałości środków finansowych gromadzonych na wydzielonym rachunku jednostki budzetowej</t>
  </si>
  <si>
    <t>0580</t>
  </si>
  <si>
    <t>Grzywny i inne kary pieniężne od osób prawnych i innych jednostek organizacyjnych</t>
  </si>
  <si>
    <t>146 739,24</t>
  </si>
  <si>
    <t>80114</t>
  </si>
  <si>
    <t>80148</t>
  </si>
  <si>
    <t>Zespoły obsługi ekonomiczno-administracyjnej szkół</t>
  </si>
  <si>
    <t>Stołówki szkolne i przedszkolne</t>
  </si>
  <si>
    <t>69,95</t>
  </si>
  <si>
    <t>851</t>
  </si>
  <si>
    <t>Ochrona zdrowia</t>
  </si>
  <si>
    <t>85154</t>
  </si>
  <si>
    <t>Przeciwdziałanie alkoholizmowi</t>
  </si>
  <si>
    <t>207,00</t>
  </si>
  <si>
    <t>0980</t>
  </si>
  <si>
    <t>Wpływy z tytułu zwrotów wypłaconych świadczeń z funduszu alimentacyjnego</t>
  </si>
  <si>
    <t>170,19</t>
  </si>
  <si>
    <t>477,00</t>
  </si>
  <si>
    <t>3 393,00</t>
  </si>
  <si>
    <t>90004</t>
  </si>
  <si>
    <t>Utrzymanie zieleni w miastach i gminach</t>
  </si>
  <si>
    <t>34 376,66</t>
  </si>
  <si>
    <t>90020</t>
  </si>
  <si>
    <t>Wpływy i wydatki związane z gromadzeniem środków z opłat produktowych</t>
  </si>
  <si>
    <t>90095</t>
  </si>
  <si>
    <t>54,00</t>
  </si>
  <si>
    <t>0400</t>
  </si>
  <si>
    <t>Wpływy z opłaty produktowej</t>
  </si>
  <si>
    <t>0960</t>
  </si>
  <si>
    <t>otrzymane spadki, zapisy i darowizny w postaci pieniężnej</t>
  </si>
  <si>
    <t>1 332,00</t>
  </si>
  <si>
    <t>300,00</t>
  </si>
  <si>
    <t>92116</t>
  </si>
  <si>
    <t>Biblioteki</t>
  </si>
  <si>
    <t>6 446,78</t>
  </si>
  <si>
    <t>92605</t>
  </si>
  <si>
    <t>3 876,78</t>
  </si>
  <si>
    <t>Otrzymane spadki, zapisy i darowizny w postaci pieniężnej</t>
  </si>
  <si>
    <t>Promocja jednostek samorzadu terytorialnego</t>
  </si>
  <si>
    <t>Tab. Nr 1</t>
  </si>
  <si>
    <t>( w zł)</t>
  </si>
  <si>
    <t>Krajowe pasażerskie przewozy autobusowe</t>
  </si>
  <si>
    <t>01008</t>
  </si>
  <si>
    <t>240 983,24</t>
  </si>
  <si>
    <t>0870</t>
  </si>
  <si>
    <t>Wpływy ze sprzedaży skłądnikow majątkowych</t>
  </si>
  <si>
    <t>80103</t>
  </si>
  <si>
    <t>Oddziały przedszkolne w szkołach podstawowych</t>
  </si>
  <si>
    <t>2001</t>
  </si>
  <si>
    <t>2040</t>
  </si>
  <si>
    <t>Dotacje celowe otrzymane z budżetu państwa na realizację  zadań bieżących gmin z zakresu edukacyjnej opieki wychowawczej finansowanych w całości przez budżet państwa w ramach programów rządowych</t>
  </si>
  <si>
    <t>2977 796,00</t>
  </si>
  <si>
    <t xml:space="preserve">                 Dochody budżetu Gminy Kołbaskowo                                                            w  2013 r.</t>
  </si>
  <si>
    <t>1.</t>
  </si>
  <si>
    <t>2.</t>
  </si>
  <si>
    <t>3.</t>
  </si>
  <si>
    <t>4.</t>
  </si>
  <si>
    <t>5.</t>
  </si>
  <si>
    <t>6.</t>
  </si>
  <si>
    <t>7.</t>
  </si>
  <si>
    <t>bieżące</t>
  </si>
  <si>
    <t>8.</t>
  </si>
  <si>
    <t>9.</t>
  </si>
  <si>
    <t xml:space="preserve">z tego </t>
  </si>
  <si>
    <t>60095</t>
  </si>
  <si>
    <t>majątkowe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</si>
</sst>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00"/>
    <numFmt numFmtId="166" formatCode="_-* #,##0.000\ &quot;zł&quot;_-;\-* #,##0.000\ &quot;zł&quot;_-;_-* &quot;-&quot;??\ &quot;zł&quot;_-;_-@_-"/>
    <numFmt numFmtId="167" formatCode="_-* #,##0.0000\ &quot;zł&quot;_-;\-* #,##0.0000\ &quot;zł&quot;_-;_-* &quot;-&quot;??\ &quot;zł&quot;_-;_-@_-"/>
    <numFmt numFmtId="168" formatCode="#,##0.000"/>
    <numFmt numFmtId="169" formatCode="#,##0.0"/>
    <numFmt numFmtId="170" formatCode="0.0"/>
  </numFmts>
  <fonts count="4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4" fillId="32" borderId="0" applyNumberFormat="0" applyBorder="0" applyAlignment="0" applyProtection="0"/>
  </cellStyleXfs>
  <cellXfs count="144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4" borderId="12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1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6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2" fontId="6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15" xfId="0" applyNumberFormat="1" applyFont="1" applyFill="1" applyBorder="1" applyAlignment="1" applyProtection="1">
      <alignment vertical="center" wrapText="1"/>
      <protection locked="0"/>
    </xf>
    <xf numFmtId="49" fontId="6" fillId="0" borderId="16" xfId="0" applyNumberFormat="1" applyFont="1" applyFill="1" applyBorder="1" applyAlignment="1" applyProtection="1">
      <alignment vertical="center" wrapText="1"/>
      <protection locked="0"/>
    </xf>
    <xf numFmtId="49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7" xfId="0" applyNumberFormat="1" applyFont="1" applyFill="1" applyBorder="1" applyAlignment="1" applyProtection="1">
      <alignment vertical="center" wrapText="1"/>
      <protection locked="0"/>
    </xf>
    <xf numFmtId="49" fontId="6" fillId="34" borderId="18" xfId="0" applyNumberFormat="1" applyFont="1" applyFill="1" applyBorder="1" applyAlignment="1" applyProtection="1">
      <alignment vertical="center" wrapText="1"/>
      <protection locked="0"/>
    </xf>
    <xf numFmtId="49" fontId="0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6" fillId="34" borderId="19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2" fontId="6" fillId="35" borderId="19" xfId="0" applyNumberFormat="1" applyFont="1" applyFill="1" applyBorder="1" applyAlignment="1" applyProtection="1">
      <alignment horizontal="right" vertical="center" wrapText="1"/>
      <protection locked="0"/>
    </xf>
    <xf numFmtId="2" fontId="6" fillId="36" borderId="19" xfId="0" applyNumberFormat="1" applyFont="1" applyFill="1" applyBorder="1" applyAlignment="1" applyProtection="1">
      <alignment horizontal="right" vertical="center" wrapText="1"/>
      <protection locked="0"/>
    </xf>
    <xf numFmtId="2" fontId="5" fillId="33" borderId="20" xfId="0" applyNumberFormat="1" applyFont="1" applyFill="1" applyBorder="1" applyAlignment="1" applyProtection="1">
      <alignment horizontal="right" vertical="center" wrapText="1"/>
      <protection locked="0"/>
    </xf>
    <xf numFmtId="2" fontId="6" fillId="35" borderId="20" xfId="0" applyNumberFormat="1" applyFont="1" applyFill="1" applyBorder="1" applyAlignment="1" applyProtection="1">
      <alignment horizontal="right" vertical="center" wrapText="1"/>
      <protection locked="0"/>
    </xf>
    <xf numFmtId="2" fontId="6" fillId="0" borderId="19" xfId="0" applyNumberFormat="1" applyFont="1" applyFill="1" applyBorder="1" applyAlignment="1" applyProtection="1">
      <alignment horizontal="right" vertical="center" wrapText="1"/>
      <protection locked="0"/>
    </xf>
    <xf numFmtId="2" fontId="6" fillId="0" borderId="20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19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20" xfId="0" applyNumberFormat="1" applyFont="1" applyFill="1" applyBorder="1" applyAlignment="1" applyProtection="1">
      <alignment horizontal="right" vertical="center" wrapText="1"/>
      <protection locked="0"/>
    </xf>
    <xf numFmtId="2" fontId="6" fillId="36" borderId="20" xfId="0" applyNumberFormat="1" applyFont="1" applyFill="1" applyBorder="1" applyAlignment="1" applyProtection="1">
      <alignment horizontal="right" vertical="center" wrapText="1"/>
      <protection locked="0"/>
    </xf>
    <xf numFmtId="2" fontId="6" fillId="0" borderId="19" xfId="0" applyNumberFormat="1" applyFont="1" applyFill="1" applyBorder="1" applyAlignment="1" applyProtection="1">
      <alignment horizontal="right" vertical="center" wrapText="1"/>
      <protection locked="0"/>
    </xf>
    <xf numFmtId="2" fontId="6" fillId="0" borderId="20" xfId="0" applyNumberFormat="1" applyFont="1" applyFill="1" applyBorder="1" applyAlignment="1" applyProtection="1">
      <alignment horizontal="right" vertical="center" wrapText="1"/>
      <protection locked="0"/>
    </xf>
    <xf numFmtId="2" fontId="6" fillId="37" borderId="20" xfId="0" applyNumberFormat="1" applyFont="1" applyFill="1" applyBorder="1" applyAlignment="1" applyProtection="1">
      <alignment horizontal="right" vertical="center" wrapText="1"/>
      <protection locked="0"/>
    </xf>
    <xf numFmtId="4" fontId="6" fillId="35" borderId="19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9" xfId="0" applyNumberFormat="1" applyFont="1" applyFill="1" applyBorder="1" applyAlignment="1" applyProtection="1">
      <alignment horizontal="right" vertical="center" wrapText="1"/>
      <protection locked="0"/>
    </xf>
    <xf numFmtId="4" fontId="6" fillId="35" borderId="19" xfId="0" applyNumberFormat="1" applyFont="1" applyFill="1" applyBorder="1" applyAlignment="1" applyProtection="1">
      <alignment horizontal="right" vertical="center" wrapText="1"/>
      <protection locked="0"/>
    </xf>
    <xf numFmtId="49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6" borderId="10" xfId="0" applyNumberFormat="1" applyFont="1" applyFill="1" applyBorder="1" applyAlignment="1" applyProtection="1">
      <alignment horizontal="left" vertical="center" wrapText="1"/>
      <protection locked="0"/>
    </xf>
    <xf numFmtId="4" fontId="7" fillId="38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" fontId="1" fillId="0" borderId="0" xfId="0" applyNumberFormat="1" applyFont="1" applyFill="1" applyBorder="1" applyAlignment="1" applyProtection="1">
      <alignment/>
      <protection locked="0"/>
    </xf>
    <xf numFmtId="4" fontId="6" fillId="34" borderId="19" xfId="0" applyNumberFormat="1" applyFont="1" applyFill="1" applyBorder="1" applyAlignment="1" applyProtection="1">
      <alignment horizontal="right" vertical="center" wrapText="1"/>
      <protection locked="0"/>
    </xf>
    <xf numFmtId="49" fontId="1" fillId="34" borderId="0" xfId="0" applyNumberFormat="1" applyFont="1" applyFill="1" applyAlignment="1" applyProtection="1">
      <alignment vertical="top" wrapText="1"/>
      <protection locked="0"/>
    </xf>
    <xf numFmtId="49" fontId="1" fillId="34" borderId="0" xfId="0" applyNumberFormat="1" applyFont="1" applyFill="1" applyAlignment="1" applyProtection="1">
      <alignment horizontal="right" vertical="top" wrapText="1"/>
      <protection locked="0"/>
    </xf>
    <xf numFmtId="0" fontId="1" fillId="0" borderId="0" xfId="0" applyNumberFormat="1" applyFont="1" applyFill="1" applyBorder="1" applyAlignment="1" applyProtection="1">
      <alignment horizontal="right" vertical="top"/>
      <protection locked="0"/>
    </xf>
    <xf numFmtId="49" fontId="6" fillId="37" borderId="17" xfId="0" applyNumberFormat="1" applyFont="1" applyFill="1" applyBorder="1" applyAlignment="1" applyProtection="1">
      <alignment horizontal="center" vertical="center" wrapText="1"/>
      <protection locked="0"/>
    </xf>
    <xf numFmtId="4" fontId="6" fillId="36" borderId="19" xfId="0" applyNumberFormat="1" applyFont="1" applyFill="1" applyBorder="1" applyAlignment="1" applyProtection="1">
      <alignment horizontal="right" vertical="center" wrapText="1"/>
      <protection locked="0"/>
    </xf>
    <xf numFmtId="49" fontId="5" fillId="37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7" borderId="11" xfId="0" applyNumberFormat="1" applyFont="1" applyFill="1" applyBorder="1" applyAlignment="1" applyProtection="1">
      <alignment horizontal="center" vertical="center" wrapText="1"/>
      <protection locked="0"/>
    </xf>
    <xf numFmtId="4" fontId="6" fillId="34" borderId="19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12" xfId="0" applyNumberFormat="1" applyFont="1" applyFill="1" applyBorder="1" applyAlignment="1" applyProtection="1">
      <alignment horizontal="right" vertical="center" wrapText="1"/>
      <protection locked="0"/>
    </xf>
    <xf numFmtId="2" fontId="6" fillId="37" borderId="21" xfId="0" applyNumberFormat="1" applyFont="1" applyFill="1" applyBorder="1" applyAlignment="1" applyProtection="1">
      <alignment horizontal="right" vertical="center" wrapText="1"/>
      <protection locked="0"/>
    </xf>
    <xf numFmtId="2" fontId="6" fillId="37" borderId="19" xfId="0" applyNumberFormat="1" applyFont="1" applyFill="1" applyBorder="1" applyAlignment="1" applyProtection="1">
      <alignment horizontal="right" vertical="center" wrapText="1"/>
      <protection locked="0"/>
    </xf>
    <xf numFmtId="49" fontId="6" fillId="37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37" borderId="14" xfId="0" applyNumberFormat="1" applyFont="1" applyFill="1" applyBorder="1" applyAlignment="1" applyProtection="1">
      <alignment horizontal="center" vertical="center" wrapText="1"/>
      <protection locked="0"/>
    </xf>
    <xf numFmtId="4" fontId="6" fillId="37" borderId="19" xfId="0" applyNumberFormat="1" applyFont="1" applyFill="1" applyBorder="1" applyAlignment="1" applyProtection="1">
      <alignment horizontal="right" vertical="center" wrapText="1"/>
      <protection locked="0"/>
    </xf>
    <xf numFmtId="4" fontId="6" fillId="34" borderId="12" xfId="0" applyNumberFormat="1" applyFont="1" applyFill="1" applyBorder="1" applyAlignment="1" applyProtection="1">
      <alignment horizontal="right" vertical="center" wrapText="1"/>
      <protection locked="0"/>
    </xf>
    <xf numFmtId="49" fontId="6" fillId="37" borderId="18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6" fillId="37" borderId="2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35" borderId="20" xfId="0" applyNumberFormat="1" applyFont="1" applyFill="1" applyBorder="1" applyAlignment="1" applyProtection="1">
      <alignment horizontal="right" vertical="center" wrapText="1"/>
      <protection locked="0"/>
    </xf>
    <xf numFmtId="4" fontId="6" fillId="34" borderId="20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2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6" fillId="37" borderId="19" xfId="0" applyNumberFormat="1" applyFont="1" applyFill="1" applyBorder="1" applyAlignment="1" applyProtection="1">
      <alignment horizontal="right" vertical="center" wrapText="1"/>
      <protection locked="0"/>
    </xf>
    <xf numFmtId="4" fontId="6" fillId="37" borderId="20" xfId="0" applyNumberFormat="1" applyFont="1" applyFill="1" applyBorder="1" applyAlignment="1" applyProtection="1">
      <alignment horizontal="right" vertical="center" wrapText="1"/>
      <protection locked="0"/>
    </xf>
    <xf numFmtId="4" fontId="6" fillId="38" borderId="19" xfId="0" applyNumberFormat="1" applyFont="1" applyFill="1" applyBorder="1" applyAlignment="1" applyProtection="1">
      <alignment horizontal="right" vertical="center" wrapText="1"/>
      <protection locked="0"/>
    </xf>
    <xf numFmtId="4" fontId="6" fillId="38" borderId="2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20" xfId="0" applyNumberFormat="1" applyFont="1" applyFill="1" applyBorder="1" applyAlignment="1" applyProtection="1">
      <alignment horizontal="right" vertical="center" wrapText="1"/>
      <protection locked="0"/>
    </xf>
    <xf numFmtId="49" fontId="0" fillId="34" borderId="21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23" xfId="0" applyNumberFormat="1" applyFont="1" applyFill="1" applyBorder="1" applyAlignment="1" applyProtection="1">
      <alignment horizontal="right" vertical="top" wrapText="1"/>
      <protection locked="0"/>
    </xf>
    <xf numFmtId="49" fontId="0" fillId="34" borderId="24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25" xfId="0" applyNumberFormat="1" applyFont="1" applyFill="1" applyBorder="1" applyAlignment="1" applyProtection="1">
      <alignment horizontal="right" vertical="top" wrapText="1"/>
      <protection locked="0"/>
    </xf>
    <xf numFmtId="0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9" fontId="6" fillId="37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37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6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0" xfId="0" applyNumberFormat="1" applyFont="1" applyFill="1" applyAlignment="1" applyProtection="1">
      <alignment horizontal="center" vertical="center" wrapText="1"/>
      <protection locked="0"/>
    </xf>
    <xf numFmtId="49" fontId="0" fillId="34" borderId="0" xfId="0" applyNumberFormat="1" applyFill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 wrapText="1"/>
      <protection locked="0"/>
    </xf>
    <xf numFmtId="49" fontId="4" fillId="38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37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37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37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37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37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37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37" borderId="16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36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36" borderId="2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27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28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29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3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9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NumberFormat="1" applyFont="1" applyFill="1" applyBorder="1" applyAlignment="1" applyProtection="1">
      <alignment horizontal="center" vertical="center"/>
      <protection locked="0"/>
    </xf>
    <xf numFmtId="49" fontId="4" fillId="34" borderId="31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32" xfId="0" applyNumberFormat="1" applyFont="1" applyFill="1" applyBorder="1" applyAlignment="1" applyProtection="1">
      <alignment horizontal="center" vertical="center" wrapText="1"/>
      <protection locked="0"/>
    </xf>
    <xf numFmtId="49" fontId="27" fillId="34" borderId="33" xfId="0" applyNumberFormat="1" applyFont="1" applyFill="1" applyBorder="1" applyAlignment="1" applyProtection="1">
      <alignment horizontal="left" vertical="center"/>
      <protection locked="0"/>
    </xf>
    <xf numFmtId="49" fontId="27" fillId="34" borderId="34" xfId="0" applyNumberFormat="1" applyFont="1" applyFill="1" applyBorder="1" applyAlignment="1" applyProtection="1">
      <alignment horizontal="left" vertical="center"/>
      <protection locked="0"/>
    </xf>
    <xf numFmtId="49" fontId="27" fillId="34" borderId="20" xfId="0" applyNumberFormat="1" applyFont="1" applyFill="1" applyBorder="1" applyAlignment="1" applyProtection="1">
      <alignment horizontal="center" vertical="center"/>
      <protection locked="0"/>
    </xf>
    <xf numFmtId="49" fontId="0" fillId="34" borderId="20" xfId="0" applyNumberFormat="1" applyFont="1" applyFill="1" applyBorder="1" applyAlignment="1" applyProtection="1">
      <alignment horizontal="center" vertical="center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4"/>
  <sheetViews>
    <sheetView showGridLines="0" tabSelected="1" zoomScalePageLayoutView="0" workbookViewId="0" topLeftCell="A1">
      <selection activeCell="I5" sqref="I5:J5"/>
    </sheetView>
  </sheetViews>
  <sheetFormatPr defaultColWidth="9.33203125" defaultRowHeight="12.75"/>
  <cols>
    <col min="1" max="1" width="2.5" style="0" customWidth="1"/>
    <col min="2" max="2" width="8.5" style="0" customWidth="1"/>
    <col min="3" max="3" width="11" style="0" customWidth="1"/>
    <col min="4" max="4" width="1.171875" style="0" hidden="1" customWidth="1"/>
    <col min="5" max="5" width="10.83203125" style="0" customWidth="1"/>
    <col min="6" max="6" width="63.66015625" style="0" customWidth="1"/>
    <col min="7" max="7" width="19.83203125" style="0" customWidth="1"/>
    <col min="8" max="8" width="18.16015625" style="0" customWidth="1"/>
    <col min="9" max="9" width="14.83203125" style="0" customWidth="1"/>
    <col min="10" max="10" width="15.16015625" style="0" customWidth="1"/>
  </cols>
  <sheetData>
    <row r="1" spans="1:10" ht="42" customHeight="1">
      <c r="A1" s="57"/>
      <c r="B1" s="57"/>
      <c r="C1" s="57"/>
      <c r="D1" s="57"/>
      <c r="E1" s="114" t="s">
        <v>296</v>
      </c>
      <c r="F1" s="114"/>
      <c r="G1" s="57"/>
      <c r="H1" s="62"/>
      <c r="I1" s="57"/>
      <c r="J1" s="62" t="s">
        <v>283</v>
      </c>
    </row>
    <row r="2" spans="2:10" ht="15" customHeight="1">
      <c r="B2" s="60"/>
      <c r="C2" s="60"/>
      <c r="D2" s="60"/>
      <c r="E2" s="60"/>
      <c r="F2" s="60"/>
      <c r="G2" s="60"/>
      <c r="H2" s="97"/>
      <c r="I2" s="60"/>
      <c r="J2" s="61" t="s">
        <v>284</v>
      </c>
    </row>
    <row r="3" spans="2:11" ht="15" customHeight="1">
      <c r="B3" s="134" t="s">
        <v>0</v>
      </c>
      <c r="C3" s="133" t="s">
        <v>1</v>
      </c>
      <c r="D3" s="133"/>
      <c r="E3" s="133" t="s">
        <v>2</v>
      </c>
      <c r="F3" s="133" t="s">
        <v>3</v>
      </c>
      <c r="G3" s="138" t="s">
        <v>220</v>
      </c>
      <c r="H3" s="95"/>
      <c r="I3" s="140" t="s">
        <v>307</v>
      </c>
      <c r="J3" s="141"/>
      <c r="K3" s="136" t="s">
        <v>222</v>
      </c>
    </row>
    <row r="4" spans="2:11" ht="16.5" customHeight="1">
      <c r="B4" s="135"/>
      <c r="C4" s="133"/>
      <c r="D4" s="133"/>
      <c r="E4" s="133"/>
      <c r="F4" s="133"/>
      <c r="G4" s="139"/>
      <c r="H4" s="94" t="s">
        <v>221</v>
      </c>
      <c r="I4" s="142" t="s">
        <v>304</v>
      </c>
      <c r="J4" s="142" t="s">
        <v>309</v>
      </c>
      <c r="K4" s="137"/>
    </row>
    <row r="5" spans="2:11" ht="11.25" customHeight="1">
      <c r="B5" s="96" t="s">
        <v>297</v>
      </c>
      <c r="C5" s="125" t="s">
        <v>298</v>
      </c>
      <c r="D5" s="126"/>
      <c r="E5" s="96" t="s">
        <v>299</v>
      </c>
      <c r="F5" s="96" t="s">
        <v>300</v>
      </c>
      <c r="G5" s="92" t="s">
        <v>301</v>
      </c>
      <c r="H5" s="93" t="s">
        <v>302</v>
      </c>
      <c r="I5" s="143" t="s">
        <v>303</v>
      </c>
      <c r="J5" s="143" t="s">
        <v>305</v>
      </c>
      <c r="K5" s="98" t="s">
        <v>306</v>
      </c>
    </row>
    <row r="6" spans="2:11" ht="33.75" customHeight="1">
      <c r="B6" s="1" t="s">
        <v>4</v>
      </c>
      <c r="C6" s="104"/>
      <c r="D6" s="104"/>
      <c r="E6" s="1"/>
      <c r="F6" s="2" t="s">
        <v>5</v>
      </c>
      <c r="G6" s="52">
        <f>SUM(G7+G9+G12)</f>
        <v>3408717.24</v>
      </c>
      <c r="H6" s="52">
        <f>SUM(H7+H9+H12)</f>
        <v>3517300.7199999997</v>
      </c>
      <c r="I6" s="52">
        <f>SUM(I7+I9+I12)</f>
        <v>556774.03</v>
      </c>
      <c r="J6" s="52">
        <f>SUM(J7+J9+J12)</f>
        <v>2960526.69</v>
      </c>
      <c r="K6" s="41">
        <f>H6/G6%</f>
        <v>103.18546457083075</v>
      </c>
    </row>
    <row r="7" spans="2:14" ht="18.75" customHeight="1">
      <c r="B7" s="65"/>
      <c r="C7" s="105" t="s">
        <v>286</v>
      </c>
      <c r="D7" s="105"/>
      <c r="E7" s="4"/>
      <c r="F7" s="5" t="s">
        <v>7</v>
      </c>
      <c r="G7" s="51" t="str">
        <f>G8</f>
        <v>0,00</v>
      </c>
      <c r="H7" s="51">
        <f>H8</f>
        <v>5000</v>
      </c>
      <c r="I7" s="51">
        <f>I8</f>
        <v>5000</v>
      </c>
      <c r="J7" s="51">
        <f>J8</f>
        <v>0</v>
      </c>
      <c r="K7" s="42">
        <v>0</v>
      </c>
      <c r="N7" s="100"/>
    </row>
    <row r="8" spans="2:11" ht="18" customHeight="1">
      <c r="B8" s="65"/>
      <c r="C8" s="108"/>
      <c r="D8" s="109"/>
      <c r="E8" s="7" t="s">
        <v>171</v>
      </c>
      <c r="F8" s="21" t="s">
        <v>172</v>
      </c>
      <c r="G8" s="99" t="s">
        <v>242</v>
      </c>
      <c r="H8" s="77">
        <v>5000</v>
      </c>
      <c r="I8" s="77">
        <v>5000</v>
      </c>
      <c r="J8" s="83">
        <v>0</v>
      </c>
      <c r="K8" s="44">
        <v>0</v>
      </c>
    </row>
    <row r="9" spans="2:11" ht="16.5" customHeight="1">
      <c r="B9" s="66"/>
      <c r="C9" s="105" t="s">
        <v>6</v>
      </c>
      <c r="D9" s="105"/>
      <c r="E9" s="4"/>
      <c r="F9" s="5" t="s">
        <v>7</v>
      </c>
      <c r="G9" s="51">
        <f>SUM(G10+G11)</f>
        <v>189938</v>
      </c>
      <c r="H9" s="51">
        <f>SUM(H10+H11)</f>
        <v>310790.79</v>
      </c>
      <c r="I9" s="51">
        <f>SUM(I10+I11)</f>
        <v>310790.79</v>
      </c>
      <c r="J9" s="51">
        <f>SUM(J10+J11)</f>
        <v>0</v>
      </c>
      <c r="K9" s="42">
        <f>H9/G9%</f>
        <v>163.62749423496086</v>
      </c>
    </row>
    <row r="10" spans="2:11" ht="16.5" customHeight="1">
      <c r="B10" s="3"/>
      <c r="C10" s="108"/>
      <c r="D10" s="109"/>
      <c r="E10" s="7" t="s">
        <v>57</v>
      </c>
      <c r="F10" s="8" t="s">
        <v>58</v>
      </c>
      <c r="G10" s="99" t="s">
        <v>242</v>
      </c>
      <c r="H10" s="43">
        <v>273.91</v>
      </c>
      <c r="I10" s="43">
        <v>273.91</v>
      </c>
      <c r="J10" s="83">
        <v>0</v>
      </c>
      <c r="K10" s="44">
        <v>0</v>
      </c>
    </row>
    <row r="11" spans="2:11" ht="25.5" customHeight="1">
      <c r="B11" s="6"/>
      <c r="C11" s="103"/>
      <c r="D11" s="103"/>
      <c r="E11" s="7" t="s">
        <v>9</v>
      </c>
      <c r="F11" s="8" t="s">
        <v>10</v>
      </c>
      <c r="G11" s="9" t="s">
        <v>8</v>
      </c>
      <c r="H11" s="67">
        <v>310516.88</v>
      </c>
      <c r="I11" s="67">
        <v>310516.88</v>
      </c>
      <c r="J11" s="83">
        <v>0</v>
      </c>
      <c r="K11" s="46">
        <f>H11/G11%</f>
        <v>163.48328401899568</v>
      </c>
    </row>
    <row r="12" spans="2:11" ht="16.5" customHeight="1">
      <c r="B12" s="3"/>
      <c r="C12" s="105" t="s">
        <v>11</v>
      </c>
      <c r="D12" s="105"/>
      <c r="E12" s="4"/>
      <c r="F12" s="5" t="s">
        <v>12</v>
      </c>
      <c r="G12" s="51">
        <f>SUM(G13+G14+G15)</f>
        <v>3218779.24</v>
      </c>
      <c r="H12" s="51">
        <f>SUM(H13+H14+H15)</f>
        <v>3201509.9299999997</v>
      </c>
      <c r="I12" s="51">
        <f>SUM(I13+I14+I15)</f>
        <v>240983.24</v>
      </c>
      <c r="J12" s="51">
        <f>SUM(J13+J14+J15)</f>
        <v>2960526.69</v>
      </c>
      <c r="K12" s="42">
        <f>H12/G12%</f>
        <v>99.46348262144251</v>
      </c>
    </row>
    <row r="13" spans="2:11" ht="25.5" customHeight="1">
      <c r="B13" s="6"/>
      <c r="C13" s="103"/>
      <c r="D13" s="103"/>
      <c r="E13" s="7" t="s">
        <v>223</v>
      </c>
      <c r="F13" s="8" t="s">
        <v>224</v>
      </c>
      <c r="G13" s="68" t="s">
        <v>242</v>
      </c>
      <c r="H13" s="45">
        <v>25090</v>
      </c>
      <c r="I13" s="83">
        <v>0</v>
      </c>
      <c r="J13" s="45">
        <v>25090</v>
      </c>
      <c r="K13" s="46">
        <v>0</v>
      </c>
    </row>
    <row r="14" spans="2:11" ht="25.5" customHeight="1">
      <c r="B14" s="6"/>
      <c r="C14" s="101"/>
      <c r="D14" s="102"/>
      <c r="E14" s="7" t="s">
        <v>13</v>
      </c>
      <c r="F14" s="8" t="s">
        <v>14</v>
      </c>
      <c r="G14" s="68" t="s">
        <v>295</v>
      </c>
      <c r="H14" s="67">
        <v>2935436.69</v>
      </c>
      <c r="I14" s="83">
        <v>0</v>
      </c>
      <c r="J14" s="67">
        <v>2935436.69</v>
      </c>
      <c r="K14" s="46">
        <f>H14/G14%</f>
        <v>98.57749456309297</v>
      </c>
    </row>
    <row r="15" spans="2:11" ht="42" customHeight="1">
      <c r="B15" s="6"/>
      <c r="C15" s="103"/>
      <c r="D15" s="103"/>
      <c r="E15" s="7" t="s">
        <v>15</v>
      </c>
      <c r="F15" s="8" t="s">
        <v>16</v>
      </c>
      <c r="G15" s="68" t="s">
        <v>287</v>
      </c>
      <c r="H15" s="67">
        <v>240983.24</v>
      </c>
      <c r="I15" s="67">
        <v>240983.24</v>
      </c>
      <c r="J15" s="83">
        <v>0</v>
      </c>
      <c r="K15" s="46">
        <f>H15/G15%</f>
        <v>100</v>
      </c>
    </row>
    <row r="16" spans="2:11" ht="16.5" customHeight="1">
      <c r="B16" s="1" t="s">
        <v>17</v>
      </c>
      <c r="C16" s="104"/>
      <c r="D16" s="104"/>
      <c r="E16" s="1"/>
      <c r="F16" s="2" t="s">
        <v>18</v>
      </c>
      <c r="G16" s="52">
        <v>0</v>
      </c>
      <c r="H16" s="52">
        <f>SUM(H17+H19+H22)</f>
        <v>4929.01</v>
      </c>
      <c r="I16" s="52">
        <f>SUM(I17+I19+I22)</f>
        <v>4929.01</v>
      </c>
      <c r="J16" s="52">
        <f>SUM(J17+J19+J22)</f>
        <v>0</v>
      </c>
      <c r="K16" s="41">
        <v>0</v>
      </c>
    </row>
    <row r="17" spans="2:11" ht="16.5" customHeight="1">
      <c r="B17" s="14"/>
      <c r="C17" s="127" t="s">
        <v>225</v>
      </c>
      <c r="D17" s="128"/>
      <c r="E17" s="15"/>
      <c r="F17" s="16" t="s">
        <v>285</v>
      </c>
      <c r="G17" s="40">
        <f>G18</f>
        <v>0</v>
      </c>
      <c r="H17" s="40" t="str">
        <f>H18</f>
        <v>307,50</v>
      </c>
      <c r="I17" s="40" t="str">
        <f>I18</f>
        <v>307,50</v>
      </c>
      <c r="J17" s="40">
        <f>J18</f>
        <v>0</v>
      </c>
      <c r="K17" s="47">
        <v>0</v>
      </c>
    </row>
    <row r="18" spans="2:11" ht="16.5" customHeight="1">
      <c r="B18" s="14"/>
      <c r="C18" s="129"/>
      <c r="D18" s="130"/>
      <c r="E18" s="17" t="s">
        <v>226</v>
      </c>
      <c r="F18" s="18" t="s">
        <v>228</v>
      </c>
      <c r="G18" s="19">
        <v>0</v>
      </c>
      <c r="H18" s="48" t="s">
        <v>227</v>
      </c>
      <c r="I18" s="48" t="s">
        <v>227</v>
      </c>
      <c r="J18" s="83">
        <v>0</v>
      </c>
      <c r="K18" s="49">
        <v>0</v>
      </c>
    </row>
    <row r="19" spans="2:11" ht="16.5" customHeight="1">
      <c r="B19" s="3"/>
      <c r="C19" s="105" t="s">
        <v>19</v>
      </c>
      <c r="D19" s="105"/>
      <c r="E19" s="4"/>
      <c r="F19" s="5" t="s">
        <v>20</v>
      </c>
      <c r="G19" s="51">
        <f>SUM(G20+G21)</f>
        <v>0</v>
      </c>
      <c r="H19" s="51">
        <f>SUM(H20+H21)</f>
        <v>3013.51</v>
      </c>
      <c r="I19" s="51">
        <f>SUM(I20+I21)</f>
        <v>3013.51</v>
      </c>
      <c r="J19" s="51">
        <f>SUM(J20+J21)</f>
        <v>0</v>
      </c>
      <c r="K19" s="42">
        <v>0</v>
      </c>
    </row>
    <row r="20" spans="2:11" ht="16.5" customHeight="1">
      <c r="B20" s="3"/>
      <c r="C20" s="123"/>
      <c r="D20" s="124"/>
      <c r="E20" s="35" t="s">
        <v>272</v>
      </c>
      <c r="F20" s="36" t="s">
        <v>273</v>
      </c>
      <c r="G20" s="69">
        <v>0</v>
      </c>
      <c r="H20" s="70">
        <v>500</v>
      </c>
      <c r="I20" s="70">
        <v>500</v>
      </c>
      <c r="J20" s="83">
        <v>0</v>
      </c>
      <c r="K20" s="50">
        <v>0</v>
      </c>
    </row>
    <row r="21" spans="2:11" ht="16.5" customHeight="1">
      <c r="B21" s="3"/>
      <c r="C21" s="101"/>
      <c r="D21" s="102"/>
      <c r="E21" s="7" t="s">
        <v>171</v>
      </c>
      <c r="F21" s="21" t="s">
        <v>172</v>
      </c>
      <c r="G21" s="69">
        <v>0</v>
      </c>
      <c r="H21" s="73">
        <v>2513.51</v>
      </c>
      <c r="I21" s="73">
        <v>2513.51</v>
      </c>
      <c r="J21" s="83">
        <v>0</v>
      </c>
      <c r="K21" s="50">
        <v>0</v>
      </c>
    </row>
    <row r="22" spans="2:11" ht="16.5" customHeight="1">
      <c r="B22" s="3"/>
      <c r="C22" s="105" t="s">
        <v>308</v>
      </c>
      <c r="D22" s="105"/>
      <c r="E22" s="4"/>
      <c r="F22" s="27" t="s">
        <v>12</v>
      </c>
      <c r="G22" s="39">
        <f>G23</f>
        <v>0</v>
      </c>
      <c r="H22" s="51">
        <f>H23</f>
        <v>1608</v>
      </c>
      <c r="I22" s="51">
        <f>I23</f>
        <v>1608</v>
      </c>
      <c r="J22" s="51">
        <f>J23</f>
        <v>0</v>
      </c>
      <c r="K22" s="42">
        <v>0</v>
      </c>
    </row>
    <row r="23" spans="2:11" ht="16.5" customHeight="1">
      <c r="B23" s="3"/>
      <c r="C23" s="71"/>
      <c r="D23" s="72"/>
      <c r="E23" s="7" t="s">
        <v>57</v>
      </c>
      <c r="F23" s="8" t="s">
        <v>58</v>
      </c>
      <c r="G23" s="69">
        <f>G23</f>
        <v>0</v>
      </c>
      <c r="H23" s="73">
        <v>1608</v>
      </c>
      <c r="I23" s="73">
        <v>1608</v>
      </c>
      <c r="J23" s="83">
        <v>0</v>
      </c>
      <c r="K23" s="50"/>
    </row>
    <row r="24" spans="2:11" ht="16.5" customHeight="1">
      <c r="B24" s="1" t="s">
        <v>23</v>
      </c>
      <c r="C24" s="104"/>
      <c r="D24" s="104"/>
      <c r="E24" s="1"/>
      <c r="F24" s="2" t="s">
        <v>24</v>
      </c>
      <c r="G24" s="11">
        <f aca="true" t="shared" si="0" ref="G24:J25">G25</f>
        <v>647495</v>
      </c>
      <c r="H24" s="52">
        <f t="shared" si="0"/>
        <v>647495.04</v>
      </c>
      <c r="I24" s="52">
        <f t="shared" si="0"/>
        <v>0</v>
      </c>
      <c r="J24" s="52">
        <f t="shared" si="0"/>
        <v>647495.04</v>
      </c>
      <c r="K24" s="41">
        <v>0</v>
      </c>
    </row>
    <row r="25" spans="2:11" ht="16.5" customHeight="1">
      <c r="B25" s="3"/>
      <c r="C25" s="105" t="s">
        <v>25</v>
      </c>
      <c r="D25" s="105"/>
      <c r="E25" s="4"/>
      <c r="F25" s="5" t="s">
        <v>12</v>
      </c>
      <c r="G25" s="51">
        <f t="shared" si="0"/>
        <v>647495</v>
      </c>
      <c r="H25" s="51">
        <f t="shared" si="0"/>
        <v>647495.04</v>
      </c>
      <c r="I25" s="51">
        <f t="shared" si="0"/>
        <v>0</v>
      </c>
      <c r="J25" s="51">
        <f t="shared" si="0"/>
        <v>647495.04</v>
      </c>
      <c r="K25" s="42">
        <v>0</v>
      </c>
    </row>
    <row r="26" spans="2:11" ht="39.75" customHeight="1">
      <c r="B26" s="6"/>
      <c r="C26" s="103"/>
      <c r="D26" s="103"/>
      <c r="E26" s="7" t="s">
        <v>21</v>
      </c>
      <c r="F26" s="8" t="s">
        <v>22</v>
      </c>
      <c r="G26" s="74">
        <v>647495</v>
      </c>
      <c r="H26" s="59">
        <v>647495.04</v>
      </c>
      <c r="I26" s="83">
        <v>0</v>
      </c>
      <c r="J26" s="59">
        <v>647495.04</v>
      </c>
      <c r="K26" s="46">
        <v>0</v>
      </c>
    </row>
    <row r="27" spans="2:11" ht="16.5" customHeight="1">
      <c r="B27" s="1" t="s">
        <v>26</v>
      </c>
      <c r="C27" s="104"/>
      <c r="D27" s="104"/>
      <c r="E27" s="1"/>
      <c r="F27" s="2" t="s">
        <v>27</v>
      </c>
      <c r="G27" s="11">
        <f>SUM(G28+G34)</f>
        <v>1123558</v>
      </c>
      <c r="H27" s="52">
        <f>SUM(H28+H34)</f>
        <v>1151302.63</v>
      </c>
      <c r="I27" s="52">
        <f>SUM(I28+I34)</f>
        <v>483189.38999999996</v>
      </c>
      <c r="J27" s="52">
        <f>SUM(J28+J34)</f>
        <v>668113.24</v>
      </c>
      <c r="K27" s="41">
        <f aca="true" t="shared" si="1" ref="K27:K32">H27/G27%</f>
        <v>102.4693544970531</v>
      </c>
    </row>
    <row r="28" spans="2:11" ht="16.5" customHeight="1">
      <c r="B28" s="3"/>
      <c r="C28" s="105" t="s">
        <v>28</v>
      </c>
      <c r="D28" s="105"/>
      <c r="E28" s="4"/>
      <c r="F28" s="5" t="s">
        <v>29</v>
      </c>
      <c r="G28" s="51">
        <f>SUM(G29+G30+G31+G32+G33)</f>
        <v>457257</v>
      </c>
      <c r="H28" s="51">
        <f>SUM(H29+H30+H31+H32+H33)</f>
        <v>485295.98</v>
      </c>
      <c r="I28" s="51">
        <f>SUM(I29+I30+I31+I32+I33)</f>
        <v>483184.19999999995</v>
      </c>
      <c r="J28" s="51">
        <f>SUM(J29+J30+J31+J32+J33)</f>
        <v>2111.78</v>
      </c>
      <c r="K28" s="42">
        <f t="shared" si="1"/>
        <v>106.13199579230061</v>
      </c>
    </row>
    <row r="29" spans="2:11" ht="24.75" customHeight="1">
      <c r="B29" s="6"/>
      <c r="C29" s="103"/>
      <c r="D29" s="103"/>
      <c r="E29" s="7" t="s">
        <v>30</v>
      </c>
      <c r="F29" s="8" t="s">
        <v>31</v>
      </c>
      <c r="G29" s="74">
        <v>15000</v>
      </c>
      <c r="H29" s="59">
        <v>13217.62</v>
      </c>
      <c r="I29" s="59">
        <v>13217.62</v>
      </c>
      <c r="J29" s="83">
        <v>0</v>
      </c>
      <c r="K29" s="46">
        <f t="shared" si="1"/>
        <v>88.11746666666667</v>
      </c>
    </row>
    <row r="30" spans="2:11" ht="40.5" customHeight="1">
      <c r="B30" s="6"/>
      <c r="C30" s="103"/>
      <c r="D30" s="103"/>
      <c r="E30" s="7" t="s">
        <v>33</v>
      </c>
      <c r="F30" s="8" t="s">
        <v>34</v>
      </c>
      <c r="G30" s="74">
        <v>437000</v>
      </c>
      <c r="H30" s="59">
        <v>458408.35</v>
      </c>
      <c r="I30" s="59">
        <v>458408.35</v>
      </c>
      <c r="J30" s="83">
        <v>0</v>
      </c>
      <c r="K30" s="46">
        <f t="shared" si="1"/>
        <v>104.89893592677345</v>
      </c>
    </row>
    <row r="31" spans="2:11" ht="25.5" customHeight="1">
      <c r="B31" s="6"/>
      <c r="C31" s="103"/>
      <c r="D31" s="103"/>
      <c r="E31" s="7" t="s">
        <v>13</v>
      </c>
      <c r="F31" s="8" t="s">
        <v>14</v>
      </c>
      <c r="G31" s="74" t="s">
        <v>35</v>
      </c>
      <c r="H31" s="59">
        <v>2111.78</v>
      </c>
      <c r="I31" s="83">
        <v>0</v>
      </c>
      <c r="J31" s="59">
        <v>2111.78</v>
      </c>
      <c r="K31" s="46">
        <f t="shared" si="1"/>
        <v>120.19237336368812</v>
      </c>
    </row>
    <row r="32" spans="2:11" ht="19.5" customHeight="1">
      <c r="B32" s="6"/>
      <c r="C32" s="101"/>
      <c r="D32" s="102"/>
      <c r="E32" s="7" t="s">
        <v>36</v>
      </c>
      <c r="F32" s="8" t="s">
        <v>37</v>
      </c>
      <c r="G32" s="74" t="s">
        <v>38</v>
      </c>
      <c r="H32" s="59">
        <v>10701.23</v>
      </c>
      <c r="I32" s="59">
        <v>10701.23</v>
      </c>
      <c r="J32" s="83">
        <v>0</v>
      </c>
      <c r="K32" s="46">
        <f t="shared" si="1"/>
        <v>305.74942857142855</v>
      </c>
    </row>
    <row r="33" spans="2:11" ht="16.5" customHeight="1">
      <c r="B33" s="6"/>
      <c r="C33" s="103"/>
      <c r="D33" s="103"/>
      <c r="E33" s="20" t="s">
        <v>171</v>
      </c>
      <c r="F33" s="21" t="s">
        <v>172</v>
      </c>
      <c r="G33" s="74">
        <v>0</v>
      </c>
      <c r="H33" s="59">
        <v>857</v>
      </c>
      <c r="I33" s="59">
        <v>857</v>
      </c>
      <c r="J33" s="83">
        <v>0</v>
      </c>
      <c r="K33" s="46"/>
    </row>
    <row r="34" spans="2:11" ht="16.5" customHeight="1">
      <c r="B34" s="3"/>
      <c r="C34" s="105" t="s">
        <v>39</v>
      </c>
      <c r="D34" s="105"/>
      <c r="E34" s="4"/>
      <c r="F34" s="5" t="s">
        <v>12</v>
      </c>
      <c r="G34" s="51">
        <f>SUM(G35+G36)</f>
        <v>666301</v>
      </c>
      <c r="H34" s="51">
        <f>SUM(H35+H36)</f>
        <v>666006.6499999999</v>
      </c>
      <c r="I34" s="51">
        <f>SUM(I35+I36)</f>
        <v>5.19</v>
      </c>
      <c r="J34" s="51">
        <f>SUM(J35+J36)</f>
        <v>666001.46</v>
      </c>
      <c r="K34" s="42">
        <f>H34/G34%</f>
        <v>99.95582326906306</v>
      </c>
    </row>
    <row r="35" spans="2:11" ht="16.5" customHeight="1">
      <c r="B35" s="3"/>
      <c r="C35" s="123"/>
      <c r="D35" s="124"/>
      <c r="E35" s="20" t="s">
        <v>171</v>
      </c>
      <c r="F35" s="21" t="s">
        <v>172</v>
      </c>
      <c r="G35" s="78">
        <v>0</v>
      </c>
      <c r="H35" s="73">
        <v>5.19</v>
      </c>
      <c r="I35" s="73">
        <v>5.19</v>
      </c>
      <c r="J35" s="83">
        <v>0</v>
      </c>
      <c r="K35" s="50">
        <v>0</v>
      </c>
    </row>
    <row r="36" spans="2:11" ht="39" customHeight="1">
      <c r="B36" s="6"/>
      <c r="C36" s="103"/>
      <c r="D36" s="103"/>
      <c r="E36" s="7" t="s">
        <v>40</v>
      </c>
      <c r="F36" s="8" t="s">
        <v>41</v>
      </c>
      <c r="G36" s="74">
        <v>666301</v>
      </c>
      <c r="H36" s="59">
        <v>666001.46</v>
      </c>
      <c r="I36" s="83">
        <v>0</v>
      </c>
      <c r="J36" s="59">
        <v>666001.46</v>
      </c>
      <c r="K36" s="46">
        <f>H36/G36%</f>
        <v>99.95504434182148</v>
      </c>
    </row>
    <row r="37" spans="2:11" ht="16.5" customHeight="1">
      <c r="B37" s="1" t="s">
        <v>42</v>
      </c>
      <c r="C37" s="104"/>
      <c r="D37" s="104"/>
      <c r="E37" s="1"/>
      <c r="F37" s="2" t="s">
        <v>43</v>
      </c>
      <c r="G37" s="11">
        <f>SUM(G38+G40)</f>
        <v>4500</v>
      </c>
      <c r="H37" s="52">
        <f>SUM(H38+H40)</f>
        <v>7368.92</v>
      </c>
      <c r="I37" s="52">
        <f>SUM(I38+I40)</f>
        <v>7368.92</v>
      </c>
      <c r="J37" s="52">
        <f>SUM(J38+J40)</f>
        <v>0</v>
      </c>
      <c r="K37" s="41">
        <f>H37/G37%</f>
        <v>163.75377777777777</v>
      </c>
    </row>
    <row r="38" spans="2:11" ht="16.5" customHeight="1">
      <c r="B38" s="3"/>
      <c r="C38" s="116" t="s">
        <v>229</v>
      </c>
      <c r="D38" s="105"/>
      <c r="E38" s="4"/>
      <c r="F38" s="27" t="s">
        <v>230</v>
      </c>
      <c r="G38" s="39">
        <f>G39</f>
        <v>0</v>
      </c>
      <c r="H38" s="39" t="str">
        <f>H39</f>
        <v>619,92</v>
      </c>
      <c r="I38" s="39" t="str">
        <f>I39</f>
        <v>619,92</v>
      </c>
      <c r="J38" s="39">
        <f>J39</f>
        <v>0</v>
      </c>
      <c r="K38" s="42">
        <v>0</v>
      </c>
    </row>
    <row r="39" spans="2:11" ht="16.5" customHeight="1">
      <c r="B39" s="3"/>
      <c r="C39" s="25"/>
      <c r="D39" s="26"/>
      <c r="E39" s="20" t="s">
        <v>171</v>
      </c>
      <c r="F39" s="21" t="s">
        <v>172</v>
      </c>
      <c r="G39" s="24">
        <v>0</v>
      </c>
      <c r="H39" s="48" t="s">
        <v>231</v>
      </c>
      <c r="I39" s="48" t="s">
        <v>231</v>
      </c>
      <c r="J39" s="83">
        <v>0</v>
      </c>
      <c r="K39" s="44">
        <v>0</v>
      </c>
    </row>
    <row r="40" spans="2:11" ht="16.5" customHeight="1">
      <c r="B40" s="3"/>
      <c r="C40" s="105" t="s">
        <v>45</v>
      </c>
      <c r="D40" s="105"/>
      <c r="E40" s="4"/>
      <c r="F40" s="5" t="s">
        <v>46</v>
      </c>
      <c r="G40" s="51" t="str">
        <f>G41</f>
        <v>4 500,00</v>
      </c>
      <c r="H40" s="51">
        <f>H41</f>
        <v>6749</v>
      </c>
      <c r="I40" s="51">
        <f>I41</f>
        <v>6749</v>
      </c>
      <c r="J40" s="51">
        <f>J41</f>
        <v>0</v>
      </c>
      <c r="K40" s="42">
        <v>0</v>
      </c>
    </row>
    <row r="41" spans="2:11" ht="16.5" customHeight="1">
      <c r="B41" s="6"/>
      <c r="C41" s="103"/>
      <c r="D41" s="103"/>
      <c r="E41" s="7" t="s">
        <v>47</v>
      </c>
      <c r="F41" s="8" t="s">
        <v>48</v>
      </c>
      <c r="G41" s="74" t="s">
        <v>44</v>
      </c>
      <c r="H41" s="59">
        <v>6749</v>
      </c>
      <c r="I41" s="59">
        <v>6749</v>
      </c>
      <c r="J41" s="83">
        <v>0</v>
      </c>
      <c r="K41" s="46">
        <f>H41/G41%</f>
        <v>149.9777777777778</v>
      </c>
    </row>
    <row r="42" spans="2:11" ht="16.5" customHeight="1">
      <c r="B42" s="1" t="s">
        <v>49</v>
      </c>
      <c r="C42" s="104"/>
      <c r="D42" s="104"/>
      <c r="E42" s="1"/>
      <c r="F42" s="2" t="s">
        <v>50</v>
      </c>
      <c r="G42" s="11">
        <f>SUM(G43+G53)</f>
        <v>252430</v>
      </c>
      <c r="H42" s="52">
        <f>SUM(H43+H46+H51+H53)</f>
        <v>371977.25999999995</v>
      </c>
      <c r="I42" s="52">
        <f>SUM(I43+I46+I51+I53)</f>
        <v>371562.25999999995</v>
      </c>
      <c r="J42" s="52">
        <f>SUM(J43+J46+J51+J53)</f>
        <v>415</v>
      </c>
      <c r="K42" s="41">
        <f>H42/G42%</f>
        <v>147.35857861585387</v>
      </c>
    </row>
    <row r="43" spans="2:11" ht="16.5" customHeight="1">
      <c r="B43" s="3"/>
      <c r="C43" s="105" t="s">
        <v>51</v>
      </c>
      <c r="D43" s="105"/>
      <c r="E43" s="4"/>
      <c r="F43" s="5" t="s">
        <v>52</v>
      </c>
      <c r="G43" s="53">
        <f>SUM(G44+G45)</f>
        <v>83430</v>
      </c>
      <c r="H43" s="53">
        <f>SUM(H44+H45)</f>
        <v>83426.35</v>
      </c>
      <c r="I43" s="53">
        <f>SUM(I44+I45)</f>
        <v>83426.35</v>
      </c>
      <c r="J43" s="53">
        <f>SUM(J44+J45)</f>
        <v>0</v>
      </c>
      <c r="K43" s="42">
        <f>H43/G43%</f>
        <v>99.99562507491311</v>
      </c>
    </row>
    <row r="44" spans="2:11" ht="35.25" customHeight="1">
      <c r="B44" s="6"/>
      <c r="C44" s="103"/>
      <c r="D44" s="103"/>
      <c r="E44" s="7" t="s">
        <v>15</v>
      </c>
      <c r="F44" s="8" t="s">
        <v>16</v>
      </c>
      <c r="G44" s="74">
        <v>83400</v>
      </c>
      <c r="H44" s="59">
        <v>83400</v>
      </c>
      <c r="I44" s="59">
        <v>83400</v>
      </c>
      <c r="J44" s="83">
        <v>0</v>
      </c>
      <c r="K44" s="46">
        <f>H44/G44%</f>
        <v>100</v>
      </c>
    </row>
    <row r="45" spans="2:11" ht="27" customHeight="1">
      <c r="B45" s="6"/>
      <c r="C45" s="103"/>
      <c r="D45" s="103"/>
      <c r="E45" s="7" t="s">
        <v>53</v>
      </c>
      <c r="F45" s="8" t="s">
        <v>54</v>
      </c>
      <c r="G45" s="10" t="s">
        <v>55</v>
      </c>
      <c r="H45" s="34">
        <v>26.35</v>
      </c>
      <c r="I45" s="34">
        <v>26.35</v>
      </c>
      <c r="J45" s="83">
        <v>0</v>
      </c>
      <c r="K45" s="46">
        <f>H45/G45%</f>
        <v>87.83333333333334</v>
      </c>
    </row>
    <row r="46" spans="2:11" ht="20.25" customHeight="1">
      <c r="B46" s="6"/>
      <c r="C46" s="116" t="s">
        <v>232</v>
      </c>
      <c r="D46" s="105"/>
      <c r="E46" s="4"/>
      <c r="F46" s="27" t="s">
        <v>234</v>
      </c>
      <c r="G46" s="39">
        <f>SUM(G47+G50)</f>
        <v>0</v>
      </c>
      <c r="H46" s="51">
        <f>SUM(H47:H50)</f>
        <v>5907.02</v>
      </c>
      <c r="I46" s="51">
        <f>SUM(I47:I50)</f>
        <v>5492.0199999999995</v>
      </c>
      <c r="J46" s="51">
        <f>SUM(J47:J50)</f>
        <v>415</v>
      </c>
      <c r="K46" s="42">
        <v>0</v>
      </c>
    </row>
    <row r="47" spans="2:11" ht="23.25" customHeight="1">
      <c r="B47" s="6"/>
      <c r="C47" s="33"/>
      <c r="D47" s="23"/>
      <c r="E47" s="7" t="s">
        <v>47</v>
      </c>
      <c r="F47" s="8" t="s">
        <v>48</v>
      </c>
      <c r="G47" s="24">
        <v>0</v>
      </c>
      <c r="H47" s="48">
        <v>55.85</v>
      </c>
      <c r="I47" s="48">
        <v>55.85</v>
      </c>
      <c r="J47" s="83">
        <v>0</v>
      </c>
      <c r="K47" s="44">
        <v>0</v>
      </c>
    </row>
    <row r="48" spans="2:11" ht="23.25" customHeight="1">
      <c r="B48" s="6"/>
      <c r="C48" s="33"/>
      <c r="D48" s="23"/>
      <c r="E48" s="20" t="s">
        <v>288</v>
      </c>
      <c r="F48" s="21" t="s">
        <v>289</v>
      </c>
      <c r="G48" s="24">
        <v>0</v>
      </c>
      <c r="H48" s="48">
        <v>415</v>
      </c>
      <c r="I48" s="48">
        <v>0</v>
      </c>
      <c r="J48" s="48">
        <v>415</v>
      </c>
      <c r="K48" s="44">
        <v>0</v>
      </c>
    </row>
    <row r="49" spans="2:11" ht="23.25" customHeight="1">
      <c r="B49" s="6"/>
      <c r="C49" s="33"/>
      <c r="D49" s="23"/>
      <c r="E49" s="7" t="s">
        <v>57</v>
      </c>
      <c r="F49" s="8" t="s">
        <v>58</v>
      </c>
      <c r="G49" s="24">
        <v>0</v>
      </c>
      <c r="H49" s="48">
        <v>44.13</v>
      </c>
      <c r="I49" s="48">
        <v>44.13</v>
      </c>
      <c r="J49" s="83">
        <v>0</v>
      </c>
      <c r="K49" s="44">
        <v>0</v>
      </c>
    </row>
    <row r="50" spans="2:11" ht="24.75" customHeight="1">
      <c r="B50" s="6"/>
      <c r="C50" s="12"/>
      <c r="D50" s="13"/>
      <c r="E50" s="20" t="s">
        <v>171</v>
      </c>
      <c r="F50" s="21" t="s">
        <v>172</v>
      </c>
      <c r="G50" s="10">
        <v>0</v>
      </c>
      <c r="H50" s="59">
        <v>5392.04</v>
      </c>
      <c r="I50" s="59">
        <v>5392.04</v>
      </c>
      <c r="J50" s="83">
        <v>0</v>
      </c>
      <c r="K50" s="46">
        <v>0</v>
      </c>
    </row>
    <row r="51" spans="2:11" ht="21.75" customHeight="1">
      <c r="B51" s="6"/>
      <c r="C51" s="116" t="s">
        <v>233</v>
      </c>
      <c r="D51" s="105"/>
      <c r="E51" s="4"/>
      <c r="F51" s="32" t="s">
        <v>282</v>
      </c>
      <c r="G51" s="39">
        <f>G52</f>
        <v>0</v>
      </c>
      <c r="H51" s="39" t="str">
        <f>H52</f>
        <v>407,00</v>
      </c>
      <c r="I51" s="39" t="str">
        <f>I52</f>
        <v>407,00</v>
      </c>
      <c r="J51" s="39">
        <f>J52</f>
        <v>0</v>
      </c>
      <c r="K51" s="42">
        <v>0</v>
      </c>
    </row>
    <row r="52" spans="2:11" ht="27" customHeight="1">
      <c r="B52" s="6"/>
      <c r="C52" s="30"/>
      <c r="D52" s="31"/>
      <c r="E52" s="20" t="s">
        <v>171</v>
      </c>
      <c r="F52" s="21" t="s">
        <v>172</v>
      </c>
      <c r="G52" s="10">
        <v>0</v>
      </c>
      <c r="H52" s="34" t="s">
        <v>235</v>
      </c>
      <c r="I52" s="34" t="s">
        <v>235</v>
      </c>
      <c r="J52" s="83">
        <v>0</v>
      </c>
      <c r="K52" s="46">
        <v>0</v>
      </c>
    </row>
    <row r="53" spans="2:11" ht="16.5" customHeight="1">
      <c r="B53" s="3"/>
      <c r="C53" s="105" t="s">
        <v>56</v>
      </c>
      <c r="D53" s="105"/>
      <c r="E53" s="4"/>
      <c r="F53" s="5" t="s">
        <v>12</v>
      </c>
      <c r="G53" s="51">
        <f>SUM(G54+G56+G57)</f>
        <v>169000</v>
      </c>
      <c r="H53" s="51">
        <f>SUM(H54+H55+H56+H57)</f>
        <v>282236.88999999996</v>
      </c>
      <c r="I53" s="51">
        <f>SUM(I54+I55+I56+I57)</f>
        <v>282236.88999999996</v>
      </c>
      <c r="J53" s="51">
        <f>SUM(J54+J55+J56+J57)</f>
        <v>0</v>
      </c>
      <c r="K53" s="42">
        <f>H53/G53%</f>
        <v>167.0040769230769</v>
      </c>
    </row>
    <row r="54" spans="2:11" ht="16.5" customHeight="1">
      <c r="B54" s="3"/>
      <c r="C54" s="108"/>
      <c r="D54" s="109"/>
      <c r="E54" s="20" t="s">
        <v>205</v>
      </c>
      <c r="F54" s="21" t="s">
        <v>206</v>
      </c>
      <c r="G54" s="79">
        <v>0</v>
      </c>
      <c r="H54" s="80">
        <v>7200</v>
      </c>
      <c r="I54" s="80">
        <v>7200</v>
      </c>
      <c r="J54" s="83">
        <v>0</v>
      </c>
      <c r="K54" s="44">
        <v>0</v>
      </c>
    </row>
    <row r="55" spans="2:11" ht="16.5" customHeight="1">
      <c r="B55" s="3"/>
      <c r="C55" s="22"/>
      <c r="D55" s="23"/>
      <c r="E55" s="7" t="s">
        <v>36</v>
      </c>
      <c r="F55" s="8" t="s">
        <v>37</v>
      </c>
      <c r="G55" s="79">
        <v>0</v>
      </c>
      <c r="H55" s="80">
        <v>5091.6</v>
      </c>
      <c r="I55" s="80">
        <v>5091.6</v>
      </c>
      <c r="J55" s="83">
        <v>0</v>
      </c>
      <c r="K55" s="44">
        <v>0</v>
      </c>
    </row>
    <row r="56" spans="2:11" ht="16.5" customHeight="1">
      <c r="B56" s="3"/>
      <c r="C56" s="22"/>
      <c r="D56" s="23"/>
      <c r="E56" s="7" t="s">
        <v>57</v>
      </c>
      <c r="F56" s="8" t="s">
        <v>58</v>
      </c>
      <c r="G56" s="74">
        <v>169000</v>
      </c>
      <c r="H56" s="59">
        <v>265922.29</v>
      </c>
      <c r="I56" s="59">
        <v>265922.29</v>
      </c>
      <c r="J56" s="83">
        <v>0</v>
      </c>
      <c r="K56" s="46">
        <f>H56/G56%</f>
        <v>157.3504674556213</v>
      </c>
    </row>
    <row r="57" spans="2:11" ht="16.5" customHeight="1">
      <c r="B57" s="6"/>
      <c r="C57" s="103"/>
      <c r="D57" s="103"/>
      <c r="E57" s="20" t="s">
        <v>171</v>
      </c>
      <c r="F57" s="21" t="s">
        <v>172</v>
      </c>
      <c r="G57" s="74">
        <v>0</v>
      </c>
      <c r="H57" s="59" t="s">
        <v>236</v>
      </c>
      <c r="I57" s="59" t="s">
        <v>236</v>
      </c>
      <c r="J57" s="83">
        <v>0</v>
      </c>
      <c r="K57" s="46">
        <v>0</v>
      </c>
    </row>
    <row r="58" spans="2:11" ht="28.5" customHeight="1">
      <c r="B58" s="1" t="s">
        <v>59</v>
      </c>
      <c r="C58" s="104"/>
      <c r="D58" s="104"/>
      <c r="E58" s="1"/>
      <c r="F58" s="2" t="s">
        <v>60</v>
      </c>
      <c r="G58" s="11" t="str">
        <f aca="true" t="shared" si="2" ref="G58:J59">G59</f>
        <v>1 788,00</v>
      </c>
      <c r="H58" s="52">
        <f t="shared" si="2"/>
        <v>1788</v>
      </c>
      <c r="I58" s="52">
        <f t="shared" si="2"/>
        <v>1788</v>
      </c>
      <c r="J58" s="52">
        <f t="shared" si="2"/>
        <v>0</v>
      </c>
      <c r="K58" s="41">
        <f>H58/G58%</f>
        <v>100</v>
      </c>
    </row>
    <row r="59" spans="2:11" ht="16.5" customHeight="1">
      <c r="B59" s="3"/>
      <c r="C59" s="105" t="s">
        <v>62</v>
      </c>
      <c r="D59" s="105"/>
      <c r="E59" s="4"/>
      <c r="F59" s="5" t="s">
        <v>63</v>
      </c>
      <c r="G59" s="51" t="str">
        <f t="shared" si="2"/>
        <v>1 788,00</v>
      </c>
      <c r="H59" s="51">
        <f t="shared" si="2"/>
        <v>1788</v>
      </c>
      <c r="I59" s="51">
        <f t="shared" si="2"/>
        <v>1788</v>
      </c>
      <c r="J59" s="51">
        <f t="shared" si="2"/>
        <v>0</v>
      </c>
      <c r="K59" s="42">
        <f>H59/G59%</f>
        <v>100</v>
      </c>
    </row>
    <row r="60" spans="2:11" ht="39.75" customHeight="1">
      <c r="B60" s="6"/>
      <c r="C60" s="103"/>
      <c r="D60" s="103"/>
      <c r="E60" s="7" t="s">
        <v>15</v>
      </c>
      <c r="F60" s="8" t="s">
        <v>16</v>
      </c>
      <c r="G60" s="74" t="s">
        <v>61</v>
      </c>
      <c r="H60" s="59">
        <v>1788</v>
      </c>
      <c r="I60" s="59">
        <v>1788</v>
      </c>
      <c r="J60" s="83">
        <v>0</v>
      </c>
      <c r="K60" s="46">
        <f>H60/G60%</f>
        <v>100</v>
      </c>
    </row>
    <row r="61" spans="2:11" ht="16.5" customHeight="1">
      <c r="B61" s="1" t="s">
        <v>64</v>
      </c>
      <c r="C61" s="104"/>
      <c r="D61" s="104"/>
      <c r="E61" s="1"/>
      <c r="F61" s="2" t="s">
        <v>65</v>
      </c>
      <c r="G61" s="11">
        <f>G65+G62</f>
        <v>36308</v>
      </c>
      <c r="H61" s="11">
        <f>H65+H62</f>
        <v>29649.58</v>
      </c>
      <c r="I61" s="11">
        <f>I65+I62</f>
        <v>29649.58</v>
      </c>
      <c r="J61" s="11">
        <f>J65+J62</f>
        <v>0</v>
      </c>
      <c r="K61" s="41">
        <f>H61/G61%</f>
        <v>81.6612867687562</v>
      </c>
    </row>
    <row r="62" spans="2:11" ht="16.5" customHeight="1">
      <c r="B62" s="14"/>
      <c r="C62" s="116" t="s">
        <v>237</v>
      </c>
      <c r="D62" s="105"/>
      <c r="E62" s="4"/>
      <c r="F62" s="27" t="s">
        <v>238</v>
      </c>
      <c r="G62" s="51">
        <f>SUM(G63+G64)</f>
        <v>16308</v>
      </c>
      <c r="H62" s="51">
        <f>SUM(H63+H64)</f>
        <v>16362.16</v>
      </c>
      <c r="I62" s="51">
        <f>SUM(I63+I64)</f>
        <v>16362.16</v>
      </c>
      <c r="J62" s="51">
        <f>SUM(J63+J64)</f>
        <v>0</v>
      </c>
      <c r="K62" s="42">
        <v>0</v>
      </c>
    </row>
    <row r="63" spans="2:11" ht="16.5" customHeight="1">
      <c r="B63" s="14"/>
      <c r="C63" s="119"/>
      <c r="D63" s="120"/>
      <c r="E63" s="7" t="s">
        <v>57</v>
      </c>
      <c r="F63" s="8" t="s">
        <v>58</v>
      </c>
      <c r="G63" s="81">
        <v>0</v>
      </c>
      <c r="H63" s="80" t="s">
        <v>239</v>
      </c>
      <c r="I63" s="80" t="s">
        <v>239</v>
      </c>
      <c r="J63" s="83">
        <v>0</v>
      </c>
      <c r="K63" s="50">
        <v>0</v>
      </c>
    </row>
    <row r="64" spans="2:11" ht="46.5" customHeight="1">
      <c r="B64" s="14"/>
      <c r="C64" s="121"/>
      <c r="D64" s="122"/>
      <c r="E64" s="20" t="s">
        <v>240</v>
      </c>
      <c r="F64" s="21" t="s">
        <v>241</v>
      </c>
      <c r="G64" s="81">
        <v>16308</v>
      </c>
      <c r="H64" s="80">
        <v>16308.47</v>
      </c>
      <c r="I64" s="80">
        <v>16308.47</v>
      </c>
      <c r="J64" s="83">
        <v>0</v>
      </c>
      <c r="K64" s="49">
        <v>0</v>
      </c>
    </row>
    <row r="65" spans="2:11" ht="16.5" customHeight="1">
      <c r="B65" s="3"/>
      <c r="C65" s="105" t="s">
        <v>66</v>
      </c>
      <c r="D65" s="105"/>
      <c r="E65" s="4"/>
      <c r="F65" s="5" t="s">
        <v>67</v>
      </c>
      <c r="G65" s="51">
        <f>SUM(G66+G67)</f>
        <v>20000</v>
      </c>
      <c r="H65" s="51">
        <f>SUM(H66+H67)</f>
        <v>13287.42</v>
      </c>
      <c r="I65" s="51">
        <f>SUM(I66+I67)</f>
        <v>13287.42</v>
      </c>
      <c r="J65" s="51">
        <f>SUM(J66+J67)</f>
        <v>0</v>
      </c>
      <c r="K65" s="42">
        <v>0</v>
      </c>
    </row>
    <row r="66" spans="2:11" ht="16.5" customHeight="1">
      <c r="B66" s="3"/>
      <c r="C66" s="108"/>
      <c r="D66" s="109"/>
      <c r="E66" s="7" t="s">
        <v>68</v>
      </c>
      <c r="F66" s="8" t="s">
        <v>69</v>
      </c>
      <c r="G66" s="74">
        <v>20000</v>
      </c>
      <c r="H66" s="59">
        <v>12363.2</v>
      </c>
      <c r="I66" s="59">
        <v>12363.2</v>
      </c>
      <c r="J66" s="83">
        <v>0</v>
      </c>
      <c r="K66" s="46">
        <f>H66/G66%</f>
        <v>61.816</v>
      </c>
    </row>
    <row r="67" spans="2:11" ht="16.5" customHeight="1">
      <c r="B67" s="6"/>
      <c r="C67" s="103"/>
      <c r="D67" s="103"/>
      <c r="E67" s="7" t="s">
        <v>171</v>
      </c>
      <c r="F67" s="21" t="s">
        <v>172</v>
      </c>
      <c r="G67" s="74">
        <v>0</v>
      </c>
      <c r="H67" s="59">
        <v>924.22</v>
      </c>
      <c r="I67" s="59">
        <v>924.22</v>
      </c>
      <c r="J67" s="83">
        <v>0</v>
      </c>
      <c r="K67" s="46">
        <v>0</v>
      </c>
    </row>
    <row r="68" spans="2:11" ht="36.75" customHeight="1">
      <c r="B68" s="1" t="s">
        <v>70</v>
      </c>
      <c r="C68" s="104"/>
      <c r="D68" s="104"/>
      <c r="E68" s="1"/>
      <c r="F68" s="2" t="s">
        <v>71</v>
      </c>
      <c r="G68" s="11">
        <f>SUM(G69+G72+G80+G90+G96)</f>
        <v>24453776</v>
      </c>
      <c r="H68" s="52">
        <f>SUM(H69+H72+H80+H90+H96)</f>
        <v>24039601.630000003</v>
      </c>
      <c r="I68" s="52">
        <f>SUM(I69+I72+I80+I90+I96)</f>
        <v>24039601.630000003</v>
      </c>
      <c r="J68" s="52">
        <f>SUM(J69+J72+J80+J90+J96)</f>
        <v>0</v>
      </c>
      <c r="K68" s="41">
        <f aca="true" t="shared" si="3" ref="K68:K77">H68/G68%</f>
        <v>98.30629686801744</v>
      </c>
    </row>
    <row r="69" spans="2:11" ht="16.5" customHeight="1">
      <c r="B69" s="3"/>
      <c r="C69" s="105" t="s">
        <v>72</v>
      </c>
      <c r="D69" s="105"/>
      <c r="E69" s="4"/>
      <c r="F69" s="5" t="s">
        <v>73</v>
      </c>
      <c r="G69" s="51">
        <f>SUM(G70+G71)</f>
        <v>17200</v>
      </c>
      <c r="H69" s="51">
        <f>SUM(H70+H71)</f>
        <v>24150.65</v>
      </c>
      <c r="I69" s="51">
        <f>SUM(I70+I71)</f>
        <v>24150.65</v>
      </c>
      <c r="J69" s="51">
        <f>SUM(J70+J71)</f>
        <v>0</v>
      </c>
      <c r="K69" s="42">
        <f t="shared" si="3"/>
        <v>140.4107558139535</v>
      </c>
    </row>
    <row r="70" spans="2:11" ht="25.5" customHeight="1">
      <c r="B70" s="6"/>
      <c r="C70" s="103"/>
      <c r="D70" s="103"/>
      <c r="E70" s="7" t="s">
        <v>74</v>
      </c>
      <c r="F70" s="8" t="s">
        <v>75</v>
      </c>
      <c r="G70" s="10" t="s">
        <v>76</v>
      </c>
      <c r="H70" s="59">
        <v>23531.04</v>
      </c>
      <c r="I70" s="59">
        <v>23531.04</v>
      </c>
      <c r="J70" s="83">
        <v>0</v>
      </c>
      <c r="K70" s="46">
        <f t="shared" si="3"/>
        <v>138.41788235294118</v>
      </c>
    </row>
    <row r="71" spans="2:11" ht="16.5" customHeight="1">
      <c r="B71" s="6"/>
      <c r="C71" s="103"/>
      <c r="D71" s="103"/>
      <c r="E71" s="7" t="s">
        <v>36</v>
      </c>
      <c r="F71" s="8" t="s">
        <v>37</v>
      </c>
      <c r="G71" s="10" t="s">
        <v>77</v>
      </c>
      <c r="H71" s="34">
        <v>619.61</v>
      </c>
      <c r="I71" s="34">
        <v>619.61</v>
      </c>
      <c r="J71" s="83">
        <v>0</v>
      </c>
      <c r="K71" s="46">
        <f t="shared" si="3"/>
        <v>309.805</v>
      </c>
    </row>
    <row r="72" spans="2:11" ht="39" customHeight="1">
      <c r="B72" s="3"/>
      <c r="C72" s="105" t="s">
        <v>78</v>
      </c>
      <c r="D72" s="105"/>
      <c r="E72" s="4"/>
      <c r="F72" s="5" t="s">
        <v>79</v>
      </c>
      <c r="G72" s="51">
        <f>SUM(G73+G74+G75+G76+G77+G78+G79)</f>
        <v>8300940</v>
      </c>
      <c r="H72" s="51">
        <f>SUM(H73+H74+H75+H76+H77+H78+H79)</f>
        <v>8152272.04</v>
      </c>
      <c r="I72" s="51">
        <f>SUM(I73+I74+I75+I76+I77+I78+I79)</f>
        <v>8152272.04</v>
      </c>
      <c r="J72" s="51">
        <f>SUM(J73+J74+J75+J76+J77+J78+J79)</f>
        <v>0</v>
      </c>
      <c r="K72" s="82">
        <f t="shared" si="3"/>
        <v>98.20902259262205</v>
      </c>
    </row>
    <row r="73" spans="2:11" ht="16.5" customHeight="1">
      <c r="B73" s="6"/>
      <c r="C73" s="103"/>
      <c r="D73" s="103"/>
      <c r="E73" s="7" t="s">
        <v>80</v>
      </c>
      <c r="F73" s="8" t="s">
        <v>81</v>
      </c>
      <c r="G73" s="74" t="s">
        <v>82</v>
      </c>
      <c r="H73" s="59">
        <v>7375241.78</v>
      </c>
      <c r="I73" s="59">
        <v>7375241.78</v>
      </c>
      <c r="J73" s="83">
        <v>0</v>
      </c>
      <c r="K73" s="83">
        <f t="shared" si="3"/>
        <v>98.50467170637889</v>
      </c>
    </row>
    <row r="74" spans="2:11" ht="16.5" customHeight="1">
      <c r="B74" s="6"/>
      <c r="C74" s="103"/>
      <c r="D74" s="103"/>
      <c r="E74" s="7" t="s">
        <v>83</v>
      </c>
      <c r="F74" s="8" t="s">
        <v>84</v>
      </c>
      <c r="G74" s="74" t="s">
        <v>85</v>
      </c>
      <c r="H74" s="59">
        <v>364739.89</v>
      </c>
      <c r="I74" s="59">
        <v>364739.89</v>
      </c>
      <c r="J74" s="83">
        <v>0</v>
      </c>
      <c r="K74" s="83">
        <f t="shared" si="3"/>
        <v>95.98418157894737</v>
      </c>
    </row>
    <row r="75" spans="2:11" ht="16.5" customHeight="1">
      <c r="B75" s="6"/>
      <c r="C75" s="103"/>
      <c r="D75" s="103"/>
      <c r="E75" s="7" t="s">
        <v>86</v>
      </c>
      <c r="F75" s="8" t="s">
        <v>87</v>
      </c>
      <c r="G75" s="74" t="s">
        <v>88</v>
      </c>
      <c r="H75" s="59">
        <v>11668.9</v>
      </c>
      <c r="I75" s="59">
        <v>11668.9</v>
      </c>
      <c r="J75" s="83">
        <v>0</v>
      </c>
      <c r="K75" s="83">
        <f t="shared" si="3"/>
        <v>91.59262166405023</v>
      </c>
    </row>
    <row r="76" spans="2:11" ht="16.5" customHeight="1">
      <c r="B76" s="6"/>
      <c r="C76" s="103"/>
      <c r="D76" s="103"/>
      <c r="E76" s="7" t="s">
        <v>89</v>
      </c>
      <c r="F76" s="8" t="s">
        <v>90</v>
      </c>
      <c r="G76" s="74" t="s">
        <v>85</v>
      </c>
      <c r="H76" s="59">
        <v>343172.96</v>
      </c>
      <c r="I76" s="59">
        <v>343172.96</v>
      </c>
      <c r="J76" s="83">
        <v>0</v>
      </c>
      <c r="K76" s="83">
        <f t="shared" si="3"/>
        <v>90.30867368421053</v>
      </c>
    </row>
    <row r="77" spans="2:11" ht="16.5" customHeight="1">
      <c r="B77" s="6"/>
      <c r="C77" s="103"/>
      <c r="D77" s="103"/>
      <c r="E77" s="7" t="s">
        <v>91</v>
      </c>
      <c r="F77" s="8" t="s">
        <v>92</v>
      </c>
      <c r="G77" s="74" t="s">
        <v>93</v>
      </c>
      <c r="H77" s="59">
        <v>39085</v>
      </c>
      <c r="I77" s="59">
        <v>39085</v>
      </c>
      <c r="J77" s="83">
        <v>0</v>
      </c>
      <c r="K77" s="83">
        <f t="shared" si="3"/>
        <v>355.3181818181818</v>
      </c>
    </row>
    <row r="78" spans="2:11" ht="16.5" customHeight="1">
      <c r="B78" s="6"/>
      <c r="C78" s="101"/>
      <c r="D78" s="102"/>
      <c r="E78" s="20" t="s">
        <v>205</v>
      </c>
      <c r="F78" s="21" t="s">
        <v>206</v>
      </c>
      <c r="G78" s="74">
        <v>0</v>
      </c>
      <c r="H78" s="59">
        <v>1286.58</v>
      </c>
      <c r="I78" s="59">
        <v>1286.58</v>
      </c>
      <c r="J78" s="83">
        <v>0</v>
      </c>
      <c r="K78" s="83">
        <v>0</v>
      </c>
    </row>
    <row r="79" spans="2:11" ht="16.5" customHeight="1">
      <c r="B79" s="6"/>
      <c r="C79" s="103"/>
      <c r="D79" s="103"/>
      <c r="E79" s="7" t="s">
        <v>36</v>
      </c>
      <c r="F79" s="8" t="s">
        <v>37</v>
      </c>
      <c r="G79" s="74" t="s">
        <v>94</v>
      </c>
      <c r="H79" s="59">
        <v>17076.93</v>
      </c>
      <c r="I79" s="59">
        <v>17076.93</v>
      </c>
      <c r="J79" s="83">
        <v>0</v>
      </c>
      <c r="K79" s="83">
        <f aca="true" t="shared" si="4" ref="K79:K87">H79/G79%</f>
        <v>56.9231</v>
      </c>
    </row>
    <row r="80" spans="2:11" ht="34.5" customHeight="1">
      <c r="B80" s="3"/>
      <c r="C80" s="105" t="s">
        <v>95</v>
      </c>
      <c r="D80" s="105"/>
      <c r="E80" s="4"/>
      <c r="F80" s="5" t="s">
        <v>96</v>
      </c>
      <c r="G80" s="51">
        <f>SUM(G81+G82+G83+G84+G85+G86+G87+G88+G89)</f>
        <v>3567880</v>
      </c>
      <c r="H80" s="51">
        <f>SUM(H81+H82+H83+H84+H85+H86+H87+H88+H89)</f>
        <v>3829202.7</v>
      </c>
      <c r="I80" s="51">
        <f>SUM(I81+I82+I83+I84+I85+I86+I87+I88+I89)</f>
        <v>3829202.7</v>
      </c>
      <c r="J80" s="51">
        <f>SUM(J81+J82+J83+J84+J85+J86+J87+J88+J89)</f>
        <v>0</v>
      </c>
      <c r="K80" s="82">
        <f t="shared" si="4"/>
        <v>107.324313037434</v>
      </c>
    </row>
    <row r="81" spans="2:11" ht="16.5" customHeight="1">
      <c r="B81" s="6"/>
      <c r="C81" s="103"/>
      <c r="D81" s="103"/>
      <c r="E81" s="7" t="s">
        <v>80</v>
      </c>
      <c r="F81" s="8" t="s">
        <v>81</v>
      </c>
      <c r="G81" s="74" t="s">
        <v>97</v>
      </c>
      <c r="H81" s="59">
        <v>2169811.17</v>
      </c>
      <c r="I81" s="59">
        <v>2169811.17</v>
      </c>
      <c r="J81" s="83">
        <v>0</v>
      </c>
      <c r="K81" s="83">
        <f t="shared" si="4"/>
        <v>106.23310501835985</v>
      </c>
    </row>
    <row r="82" spans="2:11" ht="16.5" customHeight="1">
      <c r="B82" s="6"/>
      <c r="C82" s="103"/>
      <c r="D82" s="103"/>
      <c r="E82" s="7" t="s">
        <v>83</v>
      </c>
      <c r="F82" s="8" t="s">
        <v>84</v>
      </c>
      <c r="G82" s="74" t="s">
        <v>98</v>
      </c>
      <c r="H82" s="59">
        <v>678462.89</v>
      </c>
      <c r="I82" s="59">
        <v>678462.89</v>
      </c>
      <c r="J82" s="83">
        <v>0</v>
      </c>
      <c r="K82" s="83">
        <f t="shared" si="4"/>
        <v>98.32795507246377</v>
      </c>
    </row>
    <row r="83" spans="2:11" ht="16.5" customHeight="1">
      <c r="B83" s="6"/>
      <c r="C83" s="103"/>
      <c r="D83" s="103"/>
      <c r="E83" s="7" t="s">
        <v>86</v>
      </c>
      <c r="F83" s="8" t="s">
        <v>87</v>
      </c>
      <c r="G83" s="74" t="s">
        <v>99</v>
      </c>
      <c r="H83" s="59">
        <v>1168.55</v>
      </c>
      <c r="I83" s="59">
        <v>1168.55</v>
      </c>
      <c r="J83" s="83">
        <v>0</v>
      </c>
      <c r="K83" s="83">
        <f t="shared" si="4"/>
        <v>99.02966101694915</v>
      </c>
    </row>
    <row r="84" spans="2:11" ht="16.5" customHeight="1">
      <c r="B84" s="6"/>
      <c r="C84" s="103"/>
      <c r="D84" s="103"/>
      <c r="E84" s="7" t="s">
        <v>89</v>
      </c>
      <c r="F84" s="8" t="s">
        <v>90</v>
      </c>
      <c r="G84" s="74" t="s">
        <v>100</v>
      </c>
      <c r="H84" s="59">
        <v>113497.49</v>
      </c>
      <c r="I84" s="59">
        <v>113497.49</v>
      </c>
      <c r="J84" s="83">
        <v>0</v>
      </c>
      <c r="K84" s="83">
        <f t="shared" si="4"/>
        <v>150.92751329787234</v>
      </c>
    </row>
    <row r="85" spans="2:11" ht="16.5" customHeight="1">
      <c r="B85" s="6"/>
      <c r="C85" s="103"/>
      <c r="D85" s="103"/>
      <c r="E85" s="7" t="s">
        <v>101</v>
      </c>
      <c r="F85" s="8" t="s">
        <v>102</v>
      </c>
      <c r="G85" s="74" t="s">
        <v>103</v>
      </c>
      <c r="H85" s="59">
        <v>3000</v>
      </c>
      <c r="I85" s="59">
        <v>3000</v>
      </c>
      <c r="J85" s="83">
        <v>0</v>
      </c>
      <c r="K85" s="83">
        <f t="shared" si="4"/>
        <v>23.076923076923077</v>
      </c>
    </row>
    <row r="86" spans="2:11" ht="16.5" customHeight="1">
      <c r="B86" s="6"/>
      <c r="C86" s="103"/>
      <c r="D86" s="103"/>
      <c r="E86" s="7" t="s">
        <v>104</v>
      </c>
      <c r="F86" s="8" t="s">
        <v>105</v>
      </c>
      <c r="G86" s="74" t="s">
        <v>106</v>
      </c>
      <c r="H86" s="59">
        <v>30012</v>
      </c>
      <c r="I86" s="59">
        <v>30012</v>
      </c>
      <c r="J86" s="83">
        <v>0</v>
      </c>
      <c r="K86" s="83">
        <f t="shared" si="4"/>
        <v>96.81290322580645</v>
      </c>
    </row>
    <row r="87" spans="2:11" ht="16.5" customHeight="1">
      <c r="B87" s="6"/>
      <c r="C87" s="103"/>
      <c r="D87" s="103"/>
      <c r="E87" s="7" t="s">
        <v>91</v>
      </c>
      <c r="F87" s="8" t="s">
        <v>92</v>
      </c>
      <c r="G87" s="74">
        <v>620000</v>
      </c>
      <c r="H87" s="59">
        <v>720245</v>
      </c>
      <c r="I87" s="59">
        <v>720245</v>
      </c>
      <c r="J87" s="83">
        <v>0</v>
      </c>
      <c r="K87" s="83">
        <f t="shared" si="4"/>
        <v>116.16854838709678</v>
      </c>
    </row>
    <row r="88" spans="2:11" ht="16.5" customHeight="1">
      <c r="B88" s="6"/>
      <c r="C88" s="101"/>
      <c r="D88" s="102"/>
      <c r="E88" s="20" t="s">
        <v>205</v>
      </c>
      <c r="F88" s="21" t="s">
        <v>206</v>
      </c>
      <c r="G88" s="74">
        <v>0</v>
      </c>
      <c r="H88" s="59">
        <v>15673.13</v>
      </c>
      <c r="I88" s="59">
        <v>15673.13</v>
      </c>
      <c r="J88" s="83">
        <v>0</v>
      </c>
      <c r="K88" s="83">
        <v>0</v>
      </c>
    </row>
    <row r="89" spans="2:11" ht="16.5" customHeight="1">
      <c r="B89" s="6"/>
      <c r="C89" s="103"/>
      <c r="D89" s="103"/>
      <c r="E89" s="7" t="s">
        <v>36</v>
      </c>
      <c r="F89" s="8" t="s">
        <v>37</v>
      </c>
      <c r="G89" s="74">
        <v>95000</v>
      </c>
      <c r="H89" s="59">
        <v>97332.47</v>
      </c>
      <c r="I89" s="59">
        <v>97332.47</v>
      </c>
      <c r="J89" s="83">
        <v>0</v>
      </c>
      <c r="K89" s="83">
        <f aca="true" t="shared" si="5" ref="K89:K94">H89/G89%</f>
        <v>102.45523157894738</v>
      </c>
    </row>
    <row r="90" spans="2:11" ht="26.25" customHeight="1">
      <c r="B90" s="3"/>
      <c r="C90" s="105" t="s">
        <v>107</v>
      </c>
      <c r="D90" s="105"/>
      <c r="E90" s="4"/>
      <c r="F90" s="5" t="s">
        <v>108</v>
      </c>
      <c r="G90" s="51">
        <f>SUM(G91+G92+G93+G94+G95)</f>
        <v>1944004</v>
      </c>
      <c r="H90" s="51">
        <f>SUM(H91+H92+H93+H94+H95)</f>
        <v>1753686.4100000001</v>
      </c>
      <c r="I90" s="51">
        <f>SUM(I91+I92+I93+I94+I95)</f>
        <v>1753686.4100000001</v>
      </c>
      <c r="J90" s="51">
        <f>SUM(J91+J92+J93+J94+J95)</f>
        <v>0</v>
      </c>
      <c r="K90" s="82">
        <f t="shared" si="5"/>
        <v>90.21002065839372</v>
      </c>
    </row>
    <row r="91" spans="2:11" ht="16.5" customHeight="1">
      <c r="B91" s="6"/>
      <c r="C91" s="103"/>
      <c r="D91" s="103"/>
      <c r="E91" s="7" t="s">
        <v>109</v>
      </c>
      <c r="F91" s="8" t="s">
        <v>110</v>
      </c>
      <c r="G91" s="74">
        <v>117000</v>
      </c>
      <c r="H91" s="59">
        <v>123894.61</v>
      </c>
      <c r="I91" s="59">
        <v>123894.61</v>
      </c>
      <c r="J91" s="83">
        <v>0</v>
      </c>
      <c r="K91" s="83">
        <f t="shared" si="5"/>
        <v>105.89282905982905</v>
      </c>
    </row>
    <row r="92" spans="2:11" ht="16.5" customHeight="1">
      <c r="B92" s="6"/>
      <c r="C92" s="103"/>
      <c r="D92" s="103"/>
      <c r="E92" s="7" t="s">
        <v>111</v>
      </c>
      <c r="F92" s="8" t="s">
        <v>112</v>
      </c>
      <c r="G92" s="74" t="s">
        <v>113</v>
      </c>
      <c r="H92" s="59" t="s">
        <v>242</v>
      </c>
      <c r="I92" s="59" t="s">
        <v>242</v>
      </c>
      <c r="J92" s="83">
        <v>0</v>
      </c>
      <c r="K92" s="83">
        <f t="shared" si="5"/>
        <v>0</v>
      </c>
    </row>
    <row r="93" spans="2:11" ht="16.5" customHeight="1">
      <c r="B93" s="6"/>
      <c r="C93" s="103"/>
      <c r="D93" s="103"/>
      <c r="E93" s="7" t="s">
        <v>114</v>
      </c>
      <c r="F93" s="8" t="s">
        <v>115</v>
      </c>
      <c r="G93" s="74" t="s">
        <v>116</v>
      </c>
      <c r="H93" s="59">
        <v>468878.41</v>
      </c>
      <c r="I93" s="59">
        <v>468878.41</v>
      </c>
      <c r="J93" s="83">
        <v>0</v>
      </c>
      <c r="K93" s="83">
        <f t="shared" si="5"/>
        <v>88.46762452830188</v>
      </c>
    </row>
    <row r="94" spans="2:11" ht="25.5" customHeight="1">
      <c r="B94" s="6"/>
      <c r="C94" s="101"/>
      <c r="D94" s="102"/>
      <c r="E94" s="7" t="s">
        <v>117</v>
      </c>
      <c r="F94" s="8" t="s">
        <v>118</v>
      </c>
      <c r="G94" s="74" t="s">
        <v>119</v>
      </c>
      <c r="H94" s="59">
        <v>1157406.36</v>
      </c>
      <c r="I94" s="59">
        <v>1157406.36</v>
      </c>
      <c r="J94" s="83">
        <v>0</v>
      </c>
      <c r="K94" s="83">
        <f t="shared" si="5"/>
        <v>89.58225825926236</v>
      </c>
    </row>
    <row r="95" spans="2:11" ht="18.75" customHeight="1">
      <c r="B95" s="6"/>
      <c r="C95" s="103"/>
      <c r="D95" s="103"/>
      <c r="E95" s="7" t="s">
        <v>57</v>
      </c>
      <c r="F95" s="8" t="s">
        <v>58</v>
      </c>
      <c r="G95" s="74">
        <v>0</v>
      </c>
      <c r="H95" s="59">
        <v>3507.03</v>
      </c>
      <c r="I95" s="59">
        <v>3507.03</v>
      </c>
      <c r="J95" s="83">
        <v>0</v>
      </c>
      <c r="K95" s="83">
        <v>0</v>
      </c>
    </row>
    <row r="96" spans="2:11" ht="16.5" customHeight="1">
      <c r="B96" s="3"/>
      <c r="C96" s="105" t="s">
        <v>120</v>
      </c>
      <c r="D96" s="105"/>
      <c r="E96" s="4"/>
      <c r="F96" s="5" t="s">
        <v>121</v>
      </c>
      <c r="G96" s="51">
        <f>SUM(G97+G98)</f>
        <v>10623752</v>
      </c>
      <c r="H96" s="51">
        <f>SUM(H97+H98)</f>
        <v>10280289.83</v>
      </c>
      <c r="I96" s="51">
        <f>SUM(I97+I98)</f>
        <v>10280289.83</v>
      </c>
      <c r="J96" s="51">
        <f>SUM(J97+J98)</f>
        <v>0</v>
      </c>
      <c r="K96" s="82">
        <f aca="true" t="shared" si="6" ref="K96:K107">H96/G96%</f>
        <v>96.76703513033813</v>
      </c>
    </row>
    <row r="97" spans="2:11" ht="16.5" customHeight="1">
      <c r="B97" s="6"/>
      <c r="C97" s="103"/>
      <c r="D97" s="103"/>
      <c r="E97" s="7" t="s">
        <v>122</v>
      </c>
      <c r="F97" s="8" t="s">
        <v>123</v>
      </c>
      <c r="G97" s="74" t="s">
        <v>124</v>
      </c>
      <c r="H97" s="59">
        <v>10072574</v>
      </c>
      <c r="I97" s="59">
        <v>10072574</v>
      </c>
      <c r="J97" s="83">
        <v>0</v>
      </c>
      <c r="K97" s="83">
        <f t="shared" si="6"/>
        <v>96.35367282483838</v>
      </c>
    </row>
    <row r="98" spans="2:11" ht="16.5" customHeight="1">
      <c r="B98" s="6"/>
      <c r="C98" s="103"/>
      <c r="D98" s="103"/>
      <c r="E98" s="7" t="s">
        <v>125</v>
      </c>
      <c r="F98" s="8" t="s">
        <v>126</v>
      </c>
      <c r="G98" s="74" t="s">
        <v>127</v>
      </c>
      <c r="H98" s="59">
        <v>207715.83</v>
      </c>
      <c r="I98" s="59">
        <v>207715.83</v>
      </c>
      <c r="J98" s="83">
        <v>0</v>
      </c>
      <c r="K98" s="83">
        <f t="shared" si="6"/>
        <v>122.18578235294117</v>
      </c>
    </row>
    <row r="99" spans="2:11" ht="16.5" customHeight="1">
      <c r="B99" s="1" t="s">
        <v>128</v>
      </c>
      <c r="C99" s="104"/>
      <c r="D99" s="104"/>
      <c r="E99" s="1"/>
      <c r="F99" s="2" t="s">
        <v>129</v>
      </c>
      <c r="G99" s="11">
        <f>SUM(G100+G102+G104)</f>
        <v>7652964</v>
      </c>
      <c r="H99" s="52">
        <f>SUM(H100+H102+H104)</f>
        <v>7652964</v>
      </c>
      <c r="I99" s="52">
        <f>SUM(I100+I102+I104)</f>
        <v>7652964</v>
      </c>
      <c r="J99" s="52">
        <f>SUM(J100+J102+J104)</f>
        <v>0</v>
      </c>
      <c r="K99" s="84">
        <f t="shared" si="6"/>
        <v>100</v>
      </c>
    </row>
    <row r="100" spans="2:11" ht="19.5" customHeight="1">
      <c r="B100" s="3"/>
      <c r="C100" s="105" t="s">
        <v>130</v>
      </c>
      <c r="D100" s="105"/>
      <c r="E100" s="4"/>
      <c r="F100" s="5" t="s">
        <v>131</v>
      </c>
      <c r="G100" s="51" t="str">
        <f>G101</f>
        <v>7 148 024,00</v>
      </c>
      <c r="H100" s="51" t="str">
        <f>H101</f>
        <v>7 148 024,00</v>
      </c>
      <c r="I100" s="51" t="str">
        <f>I101</f>
        <v>7 148 024,00</v>
      </c>
      <c r="J100" s="51">
        <f>J101</f>
        <v>0</v>
      </c>
      <c r="K100" s="82">
        <f t="shared" si="6"/>
        <v>99.99999999999999</v>
      </c>
    </row>
    <row r="101" spans="2:11" ht="16.5" customHeight="1">
      <c r="B101" s="6"/>
      <c r="C101" s="103"/>
      <c r="D101" s="103"/>
      <c r="E101" s="7" t="s">
        <v>133</v>
      </c>
      <c r="F101" s="8" t="s">
        <v>134</v>
      </c>
      <c r="G101" s="74" t="s">
        <v>132</v>
      </c>
      <c r="H101" s="74" t="s">
        <v>132</v>
      </c>
      <c r="I101" s="74" t="s">
        <v>132</v>
      </c>
      <c r="J101" s="83">
        <v>0</v>
      </c>
      <c r="K101" s="83">
        <f t="shared" si="6"/>
        <v>99.99999999999999</v>
      </c>
    </row>
    <row r="102" spans="2:11" ht="16.5" customHeight="1">
      <c r="B102" s="3"/>
      <c r="C102" s="105" t="s">
        <v>135</v>
      </c>
      <c r="D102" s="105"/>
      <c r="E102" s="4"/>
      <c r="F102" s="5" t="s">
        <v>136</v>
      </c>
      <c r="G102" s="51" t="str">
        <f>G103</f>
        <v>363 884,00</v>
      </c>
      <c r="H102" s="51" t="str">
        <f>H103</f>
        <v>363 884,00</v>
      </c>
      <c r="I102" s="51" t="str">
        <f>I103</f>
        <v>363 884,00</v>
      </c>
      <c r="J102" s="51">
        <f>J103</f>
        <v>0</v>
      </c>
      <c r="K102" s="83">
        <f t="shared" si="6"/>
        <v>100</v>
      </c>
    </row>
    <row r="103" spans="2:11" ht="16.5" customHeight="1">
      <c r="B103" s="6"/>
      <c r="C103" s="103"/>
      <c r="D103" s="103"/>
      <c r="E103" s="7" t="s">
        <v>133</v>
      </c>
      <c r="F103" s="8" t="s">
        <v>134</v>
      </c>
      <c r="G103" s="74" t="s">
        <v>137</v>
      </c>
      <c r="H103" s="74" t="s">
        <v>137</v>
      </c>
      <c r="I103" s="74" t="s">
        <v>137</v>
      </c>
      <c r="J103" s="83">
        <v>0</v>
      </c>
      <c r="K103" s="83">
        <f t="shared" si="6"/>
        <v>100</v>
      </c>
    </row>
    <row r="104" spans="2:11" ht="16.5" customHeight="1">
      <c r="B104" s="3"/>
      <c r="C104" s="105" t="s">
        <v>138</v>
      </c>
      <c r="D104" s="105"/>
      <c r="E104" s="4"/>
      <c r="F104" s="5" t="s">
        <v>139</v>
      </c>
      <c r="G104" s="51" t="str">
        <f>G105</f>
        <v>141 056,00</v>
      </c>
      <c r="H104" s="51" t="str">
        <f>H105</f>
        <v>141 056,00</v>
      </c>
      <c r="I104" s="51" t="str">
        <f>I105</f>
        <v>141 056,00</v>
      </c>
      <c r="J104" s="51">
        <f>J105</f>
        <v>0</v>
      </c>
      <c r="K104" s="82">
        <f t="shared" si="6"/>
        <v>100</v>
      </c>
    </row>
    <row r="105" spans="2:11" ht="16.5" customHeight="1">
      <c r="B105" s="6"/>
      <c r="C105" s="103"/>
      <c r="D105" s="103"/>
      <c r="E105" s="7" t="s">
        <v>133</v>
      </c>
      <c r="F105" s="8" t="s">
        <v>134</v>
      </c>
      <c r="G105" s="74" t="s">
        <v>140</v>
      </c>
      <c r="H105" s="74" t="s">
        <v>140</v>
      </c>
      <c r="I105" s="74" t="s">
        <v>140</v>
      </c>
      <c r="J105" s="83">
        <v>0</v>
      </c>
      <c r="K105" s="83">
        <f t="shared" si="6"/>
        <v>100</v>
      </c>
    </row>
    <row r="106" spans="2:11" ht="16.5" customHeight="1">
      <c r="B106" s="1" t="s">
        <v>141</v>
      </c>
      <c r="C106" s="104"/>
      <c r="D106" s="104"/>
      <c r="E106" s="1"/>
      <c r="F106" s="2" t="s">
        <v>142</v>
      </c>
      <c r="G106" s="52">
        <f>SUM(G107+G114+G116+G124+G130+G138+G141)</f>
        <v>2687591.51</v>
      </c>
      <c r="H106" s="52">
        <f>SUM(H107+H114+H116+H124+H130+H138+H141)</f>
        <v>2079708.9300000002</v>
      </c>
      <c r="I106" s="52">
        <f>SUM(I107+I114+I116+I124+I130+I138+I141)</f>
        <v>1234699.6900000002</v>
      </c>
      <c r="J106" s="52">
        <f>SUM(J107+J114+J116+J124+J130+J138+J141)</f>
        <v>845009.24</v>
      </c>
      <c r="K106" s="84">
        <f t="shared" si="6"/>
        <v>77.381883454454</v>
      </c>
    </row>
    <row r="107" spans="2:11" ht="16.5" customHeight="1">
      <c r="B107" s="3"/>
      <c r="C107" s="105" t="s">
        <v>143</v>
      </c>
      <c r="D107" s="105"/>
      <c r="E107" s="4"/>
      <c r="F107" s="5" t="s">
        <v>144</v>
      </c>
      <c r="G107" s="51">
        <v>105000</v>
      </c>
      <c r="H107" s="51">
        <f>SUM(H108:H113)</f>
        <v>126229.72</v>
      </c>
      <c r="I107" s="51">
        <f>SUM(I108:I113)</f>
        <v>56229.72</v>
      </c>
      <c r="J107" s="51">
        <f>SUM(J108:J113)</f>
        <v>70000</v>
      </c>
      <c r="K107" s="82">
        <f t="shared" si="6"/>
        <v>120.21878095238095</v>
      </c>
    </row>
    <row r="108" spans="2:11" ht="20.25" customHeight="1">
      <c r="B108" s="6"/>
      <c r="C108" s="103"/>
      <c r="D108" s="103"/>
      <c r="E108" s="20" t="s">
        <v>205</v>
      </c>
      <c r="F108" s="21" t="s">
        <v>206</v>
      </c>
      <c r="G108" s="74">
        <v>0</v>
      </c>
      <c r="H108" s="59">
        <v>2776</v>
      </c>
      <c r="I108" s="59">
        <v>2776</v>
      </c>
      <c r="J108" s="83">
        <v>0</v>
      </c>
      <c r="K108" s="83">
        <v>0</v>
      </c>
    </row>
    <row r="109" spans="2:11" ht="37.5" customHeight="1">
      <c r="B109" s="6"/>
      <c r="C109" s="101"/>
      <c r="D109" s="102"/>
      <c r="E109" s="7" t="s">
        <v>33</v>
      </c>
      <c r="F109" s="8" t="s">
        <v>34</v>
      </c>
      <c r="G109" s="74" t="s">
        <v>145</v>
      </c>
      <c r="H109" s="59">
        <v>33893.39</v>
      </c>
      <c r="I109" s="59">
        <v>33893.39</v>
      </c>
      <c r="J109" s="83">
        <v>0</v>
      </c>
      <c r="K109" s="83">
        <f>H109/G109%</f>
        <v>96.83825714285715</v>
      </c>
    </row>
    <row r="110" spans="2:11" ht="19.5" customHeight="1">
      <c r="B110" s="6"/>
      <c r="C110" s="12"/>
      <c r="D110" s="13"/>
      <c r="E110" s="7" t="s">
        <v>57</v>
      </c>
      <c r="F110" s="8" t="s">
        <v>58</v>
      </c>
      <c r="G110" s="74">
        <v>0</v>
      </c>
      <c r="H110" s="59">
        <v>10499.55</v>
      </c>
      <c r="I110" s="59">
        <v>10499.55</v>
      </c>
      <c r="J110" s="83">
        <v>0</v>
      </c>
      <c r="K110" s="83">
        <v>0</v>
      </c>
    </row>
    <row r="111" spans="2:11" ht="19.5" customHeight="1">
      <c r="B111" s="6"/>
      <c r="C111" s="12"/>
      <c r="D111" s="13"/>
      <c r="E111" s="20" t="s">
        <v>171</v>
      </c>
      <c r="F111" s="21" t="s">
        <v>172</v>
      </c>
      <c r="G111" s="74">
        <v>0</v>
      </c>
      <c r="H111" s="59">
        <v>3241.5</v>
      </c>
      <c r="I111" s="59">
        <v>3241.5</v>
      </c>
      <c r="J111" s="83">
        <v>0</v>
      </c>
      <c r="K111" s="83">
        <v>0</v>
      </c>
    </row>
    <row r="112" spans="2:11" ht="24" customHeight="1">
      <c r="B112" s="6"/>
      <c r="C112" s="12"/>
      <c r="D112" s="13"/>
      <c r="E112" s="20" t="s">
        <v>243</v>
      </c>
      <c r="F112" s="21" t="s">
        <v>244</v>
      </c>
      <c r="G112" s="74">
        <v>0</v>
      </c>
      <c r="H112" s="59">
        <v>5819.28</v>
      </c>
      <c r="I112" s="59">
        <v>5819.28</v>
      </c>
      <c r="J112" s="83">
        <v>0</v>
      </c>
      <c r="K112" s="83">
        <v>0</v>
      </c>
    </row>
    <row r="113" spans="2:11" ht="36" customHeight="1">
      <c r="B113" s="6"/>
      <c r="C113" s="103"/>
      <c r="D113" s="103"/>
      <c r="E113" s="7" t="s">
        <v>146</v>
      </c>
      <c r="F113" s="8" t="s">
        <v>147</v>
      </c>
      <c r="G113" s="74" t="s">
        <v>148</v>
      </c>
      <c r="H113" s="59">
        <v>70000</v>
      </c>
      <c r="I113" s="83">
        <v>0</v>
      </c>
      <c r="J113" s="59">
        <v>70000</v>
      </c>
      <c r="K113" s="83">
        <f>H113/G113%</f>
        <v>100</v>
      </c>
    </row>
    <row r="114" spans="2:11" ht="19.5" customHeight="1">
      <c r="B114" s="6"/>
      <c r="C114" s="116" t="s">
        <v>290</v>
      </c>
      <c r="D114" s="105"/>
      <c r="E114" s="4"/>
      <c r="F114" s="27" t="s">
        <v>291</v>
      </c>
      <c r="G114" s="51">
        <f>G115</f>
        <v>35190</v>
      </c>
      <c r="H114" s="51">
        <f>H115</f>
        <v>35190</v>
      </c>
      <c r="I114" s="51">
        <f>I115</f>
        <v>35190</v>
      </c>
      <c r="J114" s="51">
        <f>J115</f>
        <v>0</v>
      </c>
      <c r="K114" s="82">
        <f>H114/G114%</f>
        <v>100</v>
      </c>
    </row>
    <row r="115" spans="2:11" ht="31.5" customHeight="1">
      <c r="B115" s="6"/>
      <c r="C115" s="103"/>
      <c r="D115" s="103"/>
      <c r="E115" s="7" t="s">
        <v>167</v>
      </c>
      <c r="F115" s="8" t="s">
        <v>168</v>
      </c>
      <c r="G115" s="74">
        <v>35190</v>
      </c>
      <c r="H115" s="59">
        <v>35190</v>
      </c>
      <c r="I115" s="59">
        <v>35190</v>
      </c>
      <c r="J115" s="83">
        <v>0</v>
      </c>
      <c r="K115" s="83">
        <f>H115/G115%</f>
        <v>100</v>
      </c>
    </row>
    <row r="116" spans="2:11" ht="16.5" customHeight="1">
      <c r="B116" s="3"/>
      <c r="C116" s="105" t="s">
        <v>149</v>
      </c>
      <c r="D116" s="105"/>
      <c r="E116" s="4"/>
      <c r="F116" s="5" t="s">
        <v>150</v>
      </c>
      <c r="G116" s="51">
        <v>785480</v>
      </c>
      <c r="H116" s="51">
        <f>SUM(H117:H123)</f>
        <v>805097.41</v>
      </c>
      <c r="I116" s="51">
        <f>SUM(I117:I123)</f>
        <v>805097.41</v>
      </c>
      <c r="J116" s="51">
        <f>SUM(J117:J123)</f>
        <v>0</v>
      </c>
      <c r="K116" s="82">
        <f>H116/G116%</f>
        <v>102.49750598360238</v>
      </c>
    </row>
    <row r="117" spans="2:11" ht="16.5" customHeight="1">
      <c r="B117" s="6"/>
      <c r="C117" s="103"/>
      <c r="D117" s="103"/>
      <c r="E117" s="7" t="s">
        <v>47</v>
      </c>
      <c r="F117" s="8" t="s">
        <v>48</v>
      </c>
      <c r="G117" s="74">
        <v>110000</v>
      </c>
      <c r="H117" s="59">
        <v>114415.8</v>
      </c>
      <c r="I117" s="59">
        <v>114415.8</v>
      </c>
      <c r="J117" s="83">
        <v>0</v>
      </c>
      <c r="K117" s="83">
        <f>H117/G117%</f>
        <v>104.01436363636364</v>
      </c>
    </row>
    <row r="118" spans="2:11" ht="16.5" customHeight="1">
      <c r="B118" s="6"/>
      <c r="C118" s="101"/>
      <c r="D118" s="102"/>
      <c r="E118" s="7" t="s">
        <v>57</v>
      </c>
      <c r="F118" s="8" t="s">
        <v>58</v>
      </c>
      <c r="G118" s="74">
        <v>0</v>
      </c>
      <c r="H118" s="59">
        <v>49.16</v>
      </c>
      <c r="I118" s="59">
        <v>49.16</v>
      </c>
      <c r="J118" s="83">
        <v>0</v>
      </c>
      <c r="K118" s="83">
        <v>0</v>
      </c>
    </row>
    <row r="119" spans="2:11" ht="16.5" customHeight="1">
      <c r="B119" s="6"/>
      <c r="C119" s="12"/>
      <c r="D119" s="13"/>
      <c r="E119" s="20" t="s">
        <v>171</v>
      </c>
      <c r="F119" s="21" t="s">
        <v>172</v>
      </c>
      <c r="G119" s="74">
        <v>0</v>
      </c>
      <c r="H119" s="59">
        <v>136.19</v>
      </c>
      <c r="I119" s="59">
        <v>136.19</v>
      </c>
      <c r="J119" s="83">
        <v>0</v>
      </c>
      <c r="K119" s="83">
        <v>0</v>
      </c>
    </row>
    <row r="120" spans="2:11" ht="28.5" customHeight="1">
      <c r="B120" s="6"/>
      <c r="C120" s="12"/>
      <c r="D120" s="13"/>
      <c r="E120" s="7" t="s">
        <v>167</v>
      </c>
      <c r="F120" s="8" t="s">
        <v>168</v>
      </c>
      <c r="G120" s="74">
        <v>126270</v>
      </c>
      <c r="H120" s="74">
        <v>126270</v>
      </c>
      <c r="I120" s="74">
        <v>126270</v>
      </c>
      <c r="J120" s="83">
        <v>0</v>
      </c>
      <c r="K120" s="83">
        <f>H120/G120%</f>
        <v>100</v>
      </c>
    </row>
    <row r="121" spans="2:11" ht="30" customHeight="1">
      <c r="B121" s="6"/>
      <c r="C121" s="103"/>
      <c r="D121" s="103"/>
      <c r="E121" s="7" t="s">
        <v>151</v>
      </c>
      <c r="F121" s="8" t="s">
        <v>152</v>
      </c>
      <c r="G121" s="74">
        <v>544950</v>
      </c>
      <c r="H121" s="59">
        <v>558037.64</v>
      </c>
      <c r="I121" s="59">
        <v>558037.64</v>
      </c>
      <c r="J121" s="83">
        <v>0</v>
      </c>
      <c r="K121" s="83">
        <f>H121/G121%</f>
        <v>102.4016221671713</v>
      </c>
    </row>
    <row r="122" spans="2:11" ht="30" customHeight="1">
      <c r="B122" s="6"/>
      <c r="C122" s="101"/>
      <c r="D122" s="102"/>
      <c r="E122" s="20" t="s">
        <v>243</v>
      </c>
      <c r="F122" s="21" t="s">
        <v>244</v>
      </c>
      <c r="G122" s="74">
        <v>0</v>
      </c>
      <c r="H122" s="59">
        <v>6188.62</v>
      </c>
      <c r="I122" s="59">
        <v>6188.62</v>
      </c>
      <c r="J122" s="83">
        <v>0</v>
      </c>
      <c r="K122" s="83">
        <v>0</v>
      </c>
    </row>
    <row r="123" spans="2:11" ht="38.25" customHeight="1">
      <c r="B123" s="6"/>
      <c r="C123" s="103"/>
      <c r="D123" s="103"/>
      <c r="E123" s="7" t="s">
        <v>153</v>
      </c>
      <c r="F123" s="8" t="s">
        <v>154</v>
      </c>
      <c r="G123" s="74" t="s">
        <v>155</v>
      </c>
      <c r="H123" s="59" t="s">
        <v>242</v>
      </c>
      <c r="I123" s="59" t="s">
        <v>242</v>
      </c>
      <c r="J123" s="83">
        <v>0</v>
      </c>
      <c r="K123" s="83">
        <f>H123/G123%</f>
        <v>0</v>
      </c>
    </row>
    <row r="124" spans="2:11" ht="16.5" customHeight="1">
      <c r="B124" s="3"/>
      <c r="C124" s="105" t="s">
        <v>156</v>
      </c>
      <c r="D124" s="105"/>
      <c r="E124" s="4"/>
      <c r="F124" s="5" t="s">
        <v>157</v>
      </c>
      <c r="G124" s="51">
        <v>178896</v>
      </c>
      <c r="H124" s="51">
        <f>SUM(H125:H129)</f>
        <v>149544.62</v>
      </c>
      <c r="I124" s="51">
        <f>SUM(I125:I129)</f>
        <v>149544.62</v>
      </c>
      <c r="J124" s="51">
        <f>SUM(J125:J129)</f>
        <v>0</v>
      </c>
      <c r="K124" s="82">
        <f>H124/G124%</f>
        <v>83.59304847509166</v>
      </c>
    </row>
    <row r="125" spans="2:11" ht="16.5" customHeight="1">
      <c r="B125" s="6"/>
      <c r="C125" s="103"/>
      <c r="D125" s="103"/>
      <c r="E125" s="7" t="s">
        <v>47</v>
      </c>
      <c r="F125" s="8" t="s">
        <v>48</v>
      </c>
      <c r="G125" s="74">
        <v>109000</v>
      </c>
      <c r="H125" s="59">
        <v>101501.69</v>
      </c>
      <c r="I125" s="59">
        <v>101501.69</v>
      </c>
      <c r="J125" s="83">
        <v>0</v>
      </c>
      <c r="K125" s="83">
        <f>H125/G125%</f>
        <v>93.12081651376147</v>
      </c>
    </row>
    <row r="126" spans="2:11" ht="16.5" customHeight="1">
      <c r="B126" s="6"/>
      <c r="C126" s="101"/>
      <c r="D126" s="102"/>
      <c r="E126" s="7" t="s">
        <v>57</v>
      </c>
      <c r="F126" s="8" t="s">
        <v>58</v>
      </c>
      <c r="G126" s="74">
        <v>0</v>
      </c>
      <c r="H126" s="59">
        <v>29.13</v>
      </c>
      <c r="I126" s="59">
        <v>29.13</v>
      </c>
      <c r="J126" s="83">
        <v>0</v>
      </c>
      <c r="K126" s="83">
        <v>0</v>
      </c>
    </row>
    <row r="127" spans="2:11" ht="26.25" customHeight="1">
      <c r="B127" s="6"/>
      <c r="C127" s="12"/>
      <c r="D127" s="13"/>
      <c r="E127" s="7" t="s">
        <v>167</v>
      </c>
      <c r="F127" s="8" t="s">
        <v>168</v>
      </c>
      <c r="G127" s="74">
        <v>47196</v>
      </c>
      <c r="H127" s="59">
        <v>47196</v>
      </c>
      <c r="I127" s="59">
        <v>47196</v>
      </c>
      <c r="J127" s="83">
        <v>0</v>
      </c>
      <c r="K127" s="83">
        <f>H127/G127%</f>
        <v>100</v>
      </c>
    </row>
    <row r="128" spans="2:11" ht="26.25" customHeight="1">
      <c r="B128" s="6"/>
      <c r="C128" s="12"/>
      <c r="D128" s="13"/>
      <c r="E128" s="7" t="s">
        <v>151</v>
      </c>
      <c r="F128" s="8" t="s">
        <v>152</v>
      </c>
      <c r="G128" s="74" t="s">
        <v>158</v>
      </c>
      <c r="H128" s="59" t="s">
        <v>242</v>
      </c>
      <c r="I128" s="59" t="s">
        <v>242</v>
      </c>
      <c r="J128" s="83">
        <v>0</v>
      </c>
      <c r="K128" s="83">
        <v>0</v>
      </c>
    </row>
    <row r="129" spans="2:11" ht="30" customHeight="1">
      <c r="B129" s="6"/>
      <c r="C129" s="103"/>
      <c r="D129" s="103"/>
      <c r="E129" s="20" t="s">
        <v>243</v>
      </c>
      <c r="F129" s="21" t="s">
        <v>244</v>
      </c>
      <c r="G129" s="74">
        <v>0</v>
      </c>
      <c r="H129" s="59">
        <v>817.8</v>
      </c>
      <c r="I129" s="59">
        <v>817.8</v>
      </c>
      <c r="J129" s="83">
        <v>0</v>
      </c>
      <c r="K129" s="83">
        <v>0</v>
      </c>
    </row>
    <row r="130" spans="2:11" ht="16.5" customHeight="1">
      <c r="B130" s="3"/>
      <c r="C130" s="105" t="s">
        <v>159</v>
      </c>
      <c r="D130" s="105"/>
      <c r="E130" s="4"/>
      <c r="F130" s="5" t="s">
        <v>160</v>
      </c>
      <c r="G130" s="51">
        <f>SUM(G131+G132+G133+G134+G135+G137)</f>
        <v>1583025.51</v>
      </c>
      <c r="H130" s="51">
        <f>SUM(H131+H132+H133+H134+H135+H137+H136)</f>
        <v>952747.77</v>
      </c>
      <c r="I130" s="51">
        <f>SUM(I131+I132+I133+I134+I135+I137+I136)</f>
        <v>177738.53</v>
      </c>
      <c r="J130" s="51">
        <f>SUM(J131+J132+J133+J134+J135+J137+J136)</f>
        <v>775009.24</v>
      </c>
      <c r="K130" s="82">
        <f>H130/G130%</f>
        <v>60.18524426684697</v>
      </c>
    </row>
    <row r="131" spans="2:11" ht="24" customHeight="1">
      <c r="B131" s="3"/>
      <c r="C131" s="108"/>
      <c r="D131" s="109"/>
      <c r="E131" s="35" t="s">
        <v>245</v>
      </c>
      <c r="F131" s="36" t="s">
        <v>246</v>
      </c>
      <c r="G131" s="76">
        <v>146739</v>
      </c>
      <c r="H131" s="85" t="s">
        <v>247</v>
      </c>
      <c r="I131" s="85" t="s">
        <v>247</v>
      </c>
      <c r="J131" s="83">
        <v>0</v>
      </c>
      <c r="K131" s="83">
        <v>0</v>
      </c>
    </row>
    <row r="132" spans="2:11" ht="19.5" customHeight="1">
      <c r="B132" s="3"/>
      <c r="C132" s="22"/>
      <c r="D132" s="23"/>
      <c r="E132" s="20" t="s">
        <v>205</v>
      </c>
      <c r="F132" s="21" t="s">
        <v>206</v>
      </c>
      <c r="G132" s="76">
        <v>0</v>
      </c>
      <c r="H132" s="85">
        <v>28</v>
      </c>
      <c r="I132" s="85">
        <v>28</v>
      </c>
      <c r="J132" s="83">
        <v>0</v>
      </c>
      <c r="K132" s="83">
        <v>0</v>
      </c>
    </row>
    <row r="133" spans="2:11" ht="18" customHeight="1">
      <c r="B133" s="3"/>
      <c r="C133" s="22"/>
      <c r="D133" s="23"/>
      <c r="E133" s="7" t="s">
        <v>57</v>
      </c>
      <c r="F133" s="8" t="s">
        <v>58</v>
      </c>
      <c r="G133" s="76">
        <v>0</v>
      </c>
      <c r="H133" s="85">
        <v>3240.01</v>
      </c>
      <c r="I133" s="85">
        <v>3240.01</v>
      </c>
      <c r="J133" s="83">
        <v>0</v>
      </c>
      <c r="K133" s="83">
        <v>0</v>
      </c>
    </row>
    <row r="134" spans="2:11" ht="18.75" customHeight="1">
      <c r="B134" s="3"/>
      <c r="C134" s="22"/>
      <c r="D134" s="23"/>
      <c r="E134" s="20" t="s">
        <v>171</v>
      </c>
      <c r="F134" s="21" t="s">
        <v>172</v>
      </c>
      <c r="G134" s="76">
        <v>0</v>
      </c>
      <c r="H134" s="85">
        <v>11047.6</v>
      </c>
      <c r="I134" s="85">
        <v>11047.6</v>
      </c>
      <c r="J134" s="83">
        <v>0</v>
      </c>
      <c r="K134" s="83">
        <v>0</v>
      </c>
    </row>
    <row r="135" spans="2:11" ht="36.75" customHeight="1">
      <c r="B135" s="3"/>
      <c r="C135" s="22"/>
      <c r="D135" s="23"/>
      <c r="E135" s="20" t="s">
        <v>292</v>
      </c>
      <c r="F135" s="8" t="s">
        <v>193</v>
      </c>
      <c r="G135" s="76">
        <v>13647.51</v>
      </c>
      <c r="H135" s="85">
        <v>16680</v>
      </c>
      <c r="I135" s="85">
        <v>16680</v>
      </c>
      <c r="J135" s="83">
        <v>0</v>
      </c>
      <c r="K135" s="83">
        <f>H135/G135%</f>
        <v>122.22009729247313</v>
      </c>
    </row>
    <row r="136" spans="2:11" ht="36.75" customHeight="1">
      <c r="B136" s="3"/>
      <c r="C136" s="22"/>
      <c r="D136" s="23"/>
      <c r="E136" s="20" t="s">
        <v>243</v>
      </c>
      <c r="F136" s="21" t="s">
        <v>244</v>
      </c>
      <c r="G136" s="76">
        <v>0</v>
      </c>
      <c r="H136" s="85">
        <v>3.68</v>
      </c>
      <c r="I136" s="85">
        <v>3.68</v>
      </c>
      <c r="J136" s="83">
        <v>0</v>
      </c>
      <c r="K136" s="83"/>
    </row>
    <row r="137" spans="2:11" ht="39.75" customHeight="1">
      <c r="B137" s="6"/>
      <c r="C137" s="103"/>
      <c r="D137" s="103"/>
      <c r="E137" s="7" t="s">
        <v>21</v>
      </c>
      <c r="F137" s="8" t="s">
        <v>22</v>
      </c>
      <c r="G137" s="74" t="s">
        <v>161</v>
      </c>
      <c r="H137" s="59">
        <v>775009.24</v>
      </c>
      <c r="I137" s="83">
        <v>0</v>
      </c>
      <c r="J137" s="59">
        <v>775009.24</v>
      </c>
      <c r="K137" s="83">
        <f>H137/G137%</f>
        <v>54.47687291013391</v>
      </c>
    </row>
    <row r="138" spans="2:11" ht="21.75" customHeight="1">
      <c r="B138" s="6"/>
      <c r="C138" s="116" t="s">
        <v>248</v>
      </c>
      <c r="D138" s="105"/>
      <c r="E138" s="4"/>
      <c r="F138" s="27" t="s">
        <v>250</v>
      </c>
      <c r="G138" s="53">
        <f>SUM(G139+G140)</f>
        <v>0</v>
      </c>
      <c r="H138" s="53">
        <f>H140+H139</f>
        <v>6178.87</v>
      </c>
      <c r="I138" s="53">
        <f>I140+I139</f>
        <v>6178.87</v>
      </c>
      <c r="J138" s="53">
        <f>J140+J139</f>
        <v>0</v>
      </c>
      <c r="K138" s="82">
        <v>0</v>
      </c>
    </row>
    <row r="139" spans="2:11" ht="22.5" customHeight="1">
      <c r="B139" s="6"/>
      <c r="C139" s="101"/>
      <c r="D139" s="102"/>
      <c r="E139" s="7" t="s">
        <v>57</v>
      </c>
      <c r="F139" s="8" t="s">
        <v>58</v>
      </c>
      <c r="G139" s="74">
        <v>0</v>
      </c>
      <c r="H139" s="59">
        <v>6116.87</v>
      </c>
      <c r="I139" s="59">
        <v>6116.87</v>
      </c>
      <c r="J139" s="83"/>
      <c r="K139" s="83">
        <v>0</v>
      </c>
    </row>
    <row r="140" spans="2:11" ht="21" customHeight="1">
      <c r="B140" s="6"/>
      <c r="C140" s="101"/>
      <c r="D140" s="102"/>
      <c r="E140" s="20" t="s">
        <v>171</v>
      </c>
      <c r="F140" s="21" t="s">
        <v>172</v>
      </c>
      <c r="G140" s="74">
        <v>0</v>
      </c>
      <c r="H140" s="59">
        <v>62</v>
      </c>
      <c r="I140" s="59">
        <v>62</v>
      </c>
      <c r="J140" s="83"/>
      <c r="K140" s="83">
        <v>0</v>
      </c>
    </row>
    <row r="141" spans="2:11" ht="21" customHeight="1">
      <c r="B141" s="6"/>
      <c r="C141" s="116" t="s">
        <v>249</v>
      </c>
      <c r="D141" s="105"/>
      <c r="E141" s="4"/>
      <c r="F141" s="27" t="s">
        <v>251</v>
      </c>
      <c r="G141" s="53">
        <f>G143+G142</f>
        <v>0</v>
      </c>
      <c r="H141" s="53">
        <f>H143+H142</f>
        <v>4720.54</v>
      </c>
      <c r="I141" s="53">
        <f>I143+I142</f>
        <v>4720.54</v>
      </c>
      <c r="J141" s="53">
        <f>J143+J142</f>
        <v>0</v>
      </c>
      <c r="K141" s="82">
        <v>0</v>
      </c>
    </row>
    <row r="142" spans="2:11" ht="21" customHeight="1">
      <c r="B142" s="6"/>
      <c r="C142" s="63"/>
      <c r="D142" s="75"/>
      <c r="E142" s="20" t="s">
        <v>171</v>
      </c>
      <c r="F142" s="21" t="s">
        <v>172</v>
      </c>
      <c r="G142" s="74">
        <v>0</v>
      </c>
      <c r="H142" s="59" t="s">
        <v>252</v>
      </c>
      <c r="I142" s="59" t="s">
        <v>252</v>
      </c>
      <c r="J142" s="83">
        <v>0</v>
      </c>
      <c r="K142" s="83">
        <v>0</v>
      </c>
    </row>
    <row r="143" spans="2:11" ht="31.5" customHeight="1">
      <c r="B143" s="6"/>
      <c r="C143" s="117"/>
      <c r="D143" s="118"/>
      <c r="E143" s="20" t="s">
        <v>243</v>
      </c>
      <c r="F143" s="21" t="s">
        <v>244</v>
      </c>
      <c r="G143" s="74">
        <v>0</v>
      </c>
      <c r="H143" s="59">
        <v>4650.59</v>
      </c>
      <c r="I143" s="59">
        <v>4650.59</v>
      </c>
      <c r="J143" s="83">
        <v>0</v>
      </c>
      <c r="K143" s="83">
        <v>0</v>
      </c>
    </row>
    <row r="144" spans="2:11" ht="19.5" customHeight="1">
      <c r="B144" s="37" t="s">
        <v>253</v>
      </c>
      <c r="C144" s="104"/>
      <c r="D144" s="104"/>
      <c r="E144" s="1"/>
      <c r="F144" s="38" t="s">
        <v>254</v>
      </c>
      <c r="G144" s="11">
        <v>0</v>
      </c>
      <c r="H144" s="52" t="str">
        <f aca="true" t="shared" si="7" ref="H144:J145">H145</f>
        <v>207,00</v>
      </c>
      <c r="I144" s="52" t="str">
        <f t="shared" si="7"/>
        <v>207,00</v>
      </c>
      <c r="J144" s="52">
        <f t="shared" si="7"/>
        <v>0</v>
      </c>
      <c r="K144" s="84">
        <v>0</v>
      </c>
    </row>
    <row r="145" spans="2:11" ht="18.75" customHeight="1">
      <c r="B145" s="6"/>
      <c r="C145" s="116" t="s">
        <v>255</v>
      </c>
      <c r="D145" s="105"/>
      <c r="E145" s="4"/>
      <c r="F145" s="27" t="s">
        <v>256</v>
      </c>
      <c r="G145" s="53">
        <v>0</v>
      </c>
      <c r="H145" s="53" t="str">
        <f t="shared" si="7"/>
        <v>207,00</v>
      </c>
      <c r="I145" s="53" t="str">
        <f t="shared" si="7"/>
        <v>207,00</v>
      </c>
      <c r="J145" s="53">
        <f t="shared" si="7"/>
        <v>0</v>
      </c>
      <c r="K145" s="82">
        <v>0</v>
      </c>
    </row>
    <row r="146" spans="2:11" ht="19.5" customHeight="1">
      <c r="B146" s="6"/>
      <c r="C146" s="28"/>
      <c r="D146" s="29"/>
      <c r="E146" s="20" t="s">
        <v>171</v>
      </c>
      <c r="F146" s="21" t="s">
        <v>172</v>
      </c>
      <c r="G146" s="74">
        <v>0</v>
      </c>
      <c r="H146" s="59" t="s">
        <v>257</v>
      </c>
      <c r="I146" s="59" t="s">
        <v>257</v>
      </c>
      <c r="J146" s="83">
        <v>0</v>
      </c>
      <c r="K146" s="83">
        <v>0</v>
      </c>
    </row>
    <row r="147" spans="2:11" ht="16.5" customHeight="1">
      <c r="B147" s="1" t="s">
        <v>162</v>
      </c>
      <c r="C147" s="104"/>
      <c r="D147" s="104"/>
      <c r="E147" s="1"/>
      <c r="F147" s="2" t="s">
        <v>163</v>
      </c>
      <c r="G147" s="11">
        <f>SUM(G148+G150+G158+G162+G165+G168+G173+G176)</f>
        <v>3222213</v>
      </c>
      <c r="H147" s="52">
        <f>SUM(H148+H150+H158+H162+H165+H168+H173+H176)</f>
        <v>3063020.380000001</v>
      </c>
      <c r="I147" s="52">
        <f>SUM(I148+I150+I158+I162+I165+I168+I173+I176)</f>
        <v>3063020.380000001</v>
      </c>
      <c r="J147" s="52">
        <f>SUM(J148+J150+J158+J162+J165+J168+J173+J176)</f>
        <v>0</v>
      </c>
      <c r="K147" s="84">
        <f>H147/G147%</f>
        <v>95.05952523933088</v>
      </c>
    </row>
    <row r="148" spans="2:11" ht="16.5" customHeight="1">
      <c r="B148" s="3"/>
      <c r="C148" s="105" t="s">
        <v>164</v>
      </c>
      <c r="D148" s="105"/>
      <c r="E148" s="4"/>
      <c r="F148" s="5" t="s">
        <v>165</v>
      </c>
      <c r="G148" s="51" t="str">
        <f>G149</f>
        <v>16 233,00</v>
      </c>
      <c r="H148" s="51" t="str">
        <f>H149</f>
        <v>16 233,00</v>
      </c>
      <c r="I148" s="51" t="str">
        <f>I149</f>
        <v>16 233,00</v>
      </c>
      <c r="J148" s="51">
        <f>J149</f>
        <v>0</v>
      </c>
      <c r="K148" s="82">
        <f>H148/G148%</f>
        <v>99.99999999999999</v>
      </c>
    </row>
    <row r="149" spans="2:11" ht="25.5" customHeight="1">
      <c r="B149" s="6"/>
      <c r="C149" s="103"/>
      <c r="D149" s="103"/>
      <c r="E149" s="7" t="s">
        <v>167</v>
      </c>
      <c r="F149" s="8" t="s">
        <v>168</v>
      </c>
      <c r="G149" s="74" t="s">
        <v>166</v>
      </c>
      <c r="H149" s="59" t="s">
        <v>166</v>
      </c>
      <c r="I149" s="59" t="s">
        <v>166</v>
      </c>
      <c r="J149" s="83">
        <v>0</v>
      </c>
      <c r="K149" s="83">
        <f>H149/G149%</f>
        <v>99.99999999999999</v>
      </c>
    </row>
    <row r="150" spans="2:11" ht="30" customHeight="1">
      <c r="B150" s="3"/>
      <c r="C150" s="105" t="s">
        <v>169</v>
      </c>
      <c r="D150" s="105"/>
      <c r="E150" s="4"/>
      <c r="F150" s="5" t="s">
        <v>170</v>
      </c>
      <c r="G150" s="51">
        <f>SUM(G151+G152+G153+G154+G155+G156+G157)</f>
        <v>2228793</v>
      </c>
      <c r="H150" s="51">
        <f>SUM(H151+H152+H153+H154+H155+H156+H157)</f>
        <v>2115292.89</v>
      </c>
      <c r="I150" s="51">
        <f>SUM(I151+I152+I153+I154+I155+I156+I157)</f>
        <v>2115292.89</v>
      </c>
      <c r="J150" s="51">
        <f>SUM(J151+J152+J153+J154+J155+J156+J157)</f>
        <v>0</v>
      </c>
      <c r="K150" s="82">
        <f>H150/G150%</f>
        <v>94.90755265293816</v>
      </c>
    </row>
    <row r="151" spans="2:11" ht="16.5" customHeight="1">
      <c r="B151" s="6"/>
      <c r="C151" s="103"/>
      <c r="D151" s="103"/>
      <c r="E151" s="20" t="s">
        <v>205</v>
      </c>
      <c r="F151" s="21" t="s">
        <v>206</v>
      </c>
      <c r="G151" s="74">
        <v>0</v>
      </c>
      <c r="H151" s="59">
        <v>26.4</v>
      </c>
      <c r="I151" s="59">
        <v>26.4</v>
      </c>
      <c r="J151" s="83">
        <v>0</v>
      </c>
      <c r="K151" s="83">
        <v>0</v>
      </c>
    </row>
    <row r="152" spans="2:11" ht="16.5" customHeight="1">
      <c r="B152" s="6"/>
      <c r="C152" s="12"/>
      <c r="D152" s="13"/>
      <c r="E152" s="7" t="s">
        <v>57</v>
      </c>
      <c r="F152" s="8" t="s">
        <v>58</v>
      </c>
      <c r="G152" s="74">
        <v>0</v>
      </c>
      <c r="H152" s="59">
        <v>570.18</v>
      </c>
      <c r="I152" s="59">
        <v>570.18</v>
      </c>
      <c r="J152" s="83">
        <v>0</v>
      </c>
      <c r="K152" s="83">
        <v>0</v>
      </c>
    </row>
    <row r="153" spans="2:11" ht="16.5" customHeight="1">
      <c r="B153" s="6"/>
      <c r="C153" s="101"/>
      <c r="D153" s="102"/>
      <c r="E153" s="7" t="s">
        <v>171</v>
      </c>
      <c r="F153" s="8" t="s">
        <v>172</v>
      </c>
      <c r="G153" s="74" t="s">
        <v>173</v>
      </c>
      <c r="H153" s="59" t="s">
        <v>242</v>
      </c>
      <c r="I153" s="59" t="s">
        <v>242</v>
      </c>
      <c r="J153" s="83">
        <v>0</v>
      </c>
      <c r="K153" s="83">
        <v>0</v>
      </c>
    </row>
    <row r="154" spans="2:11" ht="24.75" customHeight="1">
      <c r="B154" s="6"/>
      <c r="C154" s="12"/>
      <c r="D154" s="13"/>
      <c r="E154" s="20" t="s">
        <v>258</v>
      </c>
      <c r="F154" s="21" t="s">
        <v>259</v>
      </c>
      <c r="G154" s="74">
        <v>0</v>
      </c>
      <c r="H154" s="59">
        <v>11629.23</v>
      </c>
      <c r="I154" s="59">
        <v>11629.23</v>
      </c>
      <c r="J154" s="83">
        <v>0</v>
      </c>
      <c r="K154" s="83">
        <v>0</v>
      </c>
    </row>
    <row r="155" spans="2:11" ht="41.25" customHeight="1">
      <c r="B155" s="6"/>
      <c r="C155" s="103"/>
      <c r="D155" s="103"/>
      <c r="E155" s="7" t="s">
        <v>15</v>
      </c>
      <c r="F155" s="8" t="s">
        <v>16</v>
      </c>
      <c r="G155" s="74">
        <v>2204793</v>
      </c>
      <c r="H155" s="59">
        <v>2091544.44</v>
      </c>
      <c r="I155" s="59">
        <v>2091544.44</v>
      </c>
      <c r="J155" s="83">
        <v>0</v>
      </c>
      <c r="K155" s="83">
        <f>H155/G155%</f>
        <v>94.8635286850058</v>
      </c>
    </row>
    <row r="156" spans="2:11" ht="32.25" customHeight="1">
      <c r="B156" s="6"/>
      <c r="C156" s="101"/>
      <c r="D156" s="102"/>
      <c r="E156" s="7" t="s">
        <v>53</v>
      </c>
      <c r="F156" s="8" t="s">
        <v>54</v>
      </c>
      <c r="G156" s="74" t="s">
        <v>173</v>
      </c>
      <c r="H156" s="59" t="s">
        <v>242</v>
      </c>
      <c r="I156" s="59" t="s">
        <v>242</v>
      </c>
      <c r="J156" s="83">
        <v>0</v>
      </c>
      <c r="K156" s="83">
        <v>0</v>
      </c>
    </row>
    <row r="157" spans="2:11" ht="48" customHeight="1">
      <c r="B157" s="6"/>
      <c r="C157" s="103"/>
      <c r="D157" s="103"/>
      <c r="E157" s="20" t="s">
        <v>240</v>
      </c>
      <c r="F157" s="21" t="s">
        <v>241</v>
      </c>
      <c r="G157" s="74">
        <v>0</v>
      </c>
      <c r="H157" s="59">
        <v>11522.64</v>
      </c>
      <c r="I157" s="59">
        <v>11522.64</v>
      </c>
      <c r="J157" s="83">
        <v>0</v>
      </c>
      <c r="K157" s="83">
        <v>0</v>
      </c>
    </row>
    <row r="158" spans="2:11" ht="40.5" customHeight="1">
      <c r="B158" s="3"/>
      <c r="C158" s="105" t="s">
        <v>174</v>
      </c>
      <c r="D158" s="105"/>
      <c r="E158" s="4"/>
      <c r="F158" s="5" t="s">
        <v>175</v>
      </c>
      <c r="G158" s="51">
        <f>SUM(G159+G160+G161)</f>
        <v>45776</v>
      </c>
      <c r="H158" s="51">
        <f>SUM(H159+H160+H161)</f>
        <v>44545.14</v>
      </c>
      <c r="I158" s="51">
        <f>SUM(I159+I160+I161)</f>
        <v>44545.14</v>
      </c>
      <c r="J158" s="51">
        <f>SUM(J159+J160+J161)</f>
        <v>0</v>
      </c>
      <c r="K158" s="82">
        <f>H158/G158%</f>
        <v>97.31112373296051</v>
      </c>
    </row>
    <row r="159" spans="2:11" ht="37.5" customHeight="1">
      <c r="B159" s="6"/>
      <c r="C159" s="103"/>
      <c r="D159" s="103"/>
      <c r="E159" s="7" t="s">
        <v>15</v>
      </c>
      <c r="F159" s="8" t="s">
        <v>16</v>
      </c>
      <c r="G159" s="74">
        <v>11876</v>
      </c>
      <c r="H159" s="74">
        <v>11876</v>
      </c>
      <c r="I159" s="74">
        <v>11876</v>
      </c>
      <c r="J159" s="83">
        <v>0</v>
      </c>
      <c r="K159" s="83">
        <f>H159/G159%</f>
        <v>100</v>
      </c>
    </row>
    <row r="160" spans="2:11" ht="28.5" customHeight="1">
      <c r="B160" s="6"/>
      <c r="C160" s="101"/>
      <c r="D160" s="102"/>
      <c r="E160" s="7" t="s">
        <v>167</v>
      </c>
      <c r="F160" s="8" t="s">
        <v>168</v>
      </c>
      <c r="G160" s="74">
        <v>33900</v>
      </c>
      <c r="H160" s="59">
        <v>32498.95</v>
      </c>
      <c r="I160" s="59">
        <v>32498.95</v>
      </c>
      <c r="J160" s="83">
        <v>0</v>
      </c>
      <c r="K160" s="83">
        <f>H160/G160%</f>
        <v>95.86710914454278</v>
      </c>
    </row>
    <row r="161" spans="2:11" ht="46.5" customHeight="1">
      <c r="B161" s="6"/>
      <c r="C161" s="103"/>
      <c r="D161" s="103"/>
      <c r="E161" s="20" t="s">
        <v>240</v>
      </c>
      <c r="F161" s="21" t="s">
        <v>241</v>
      </c>
      <c r="G161" s="74">
        <v>0</v>
      </c>
      <c r="H161" s="59" t="s">
        <v>260</v>
      </c>
      <c r="I161" s="59" t="s">
        <v>260</v>
      </c>
      <c r="J161" s="83">
        <v>0</v>
      </c>
      <c r="K161" s="83">
        <v>0</v>
      </c>
    </row>
    <row r="162" spans="2:11" ht="19.5" customHeight="1">
      <c r="B162" s="3"/>
      <c r="C162" s="105" t="s">
        <v>176</v>
      </c>
      <c r="D162" s="105"/>
      <c r="E162" s="4"/>
      <c r="F162" s="5" t="s">
        <v>177</v>
      </c>
      <c r="G162" s="51">
        <f>SUM(G163+G164)</f>
        <v>178000</v>
      </c>
      <c r="H162" s="51">
        <f>SUM(H163+H164)</f>
        <v>175953.08</v>
      </c>
      <c r="I162" s="51">
        <f>SUM(I163+I164)</f>
        <v>175953.08</v>
      </c>
      <c r="J162" s="51">
        <f>SUM(J163+J164)</f>
        <v>0</v>
      </c>
      <c r="K162" s="82">
        <v>0</v>
      </c>
    </row>
    <row r="163" spans="2:11" ht="25.5" customHeight="1">
      <c r="B163" s="3"/>
      <c r="C163" s="108"/>
      <c r="D163" s="109"/>
      <c r="E163" s="7" t="s">
        <v>167</v>
      </c>
      <c r="F163" s="8" t="s">
        <v>168</v>
      </c>
      <c r="G163" s="74">
        <v>178000</v>
      </c>
      <c r="H163" s="59">
        <v>175476.08</v>
      </c>
      <c r="I163" s="59">
        <v>175476.08</v>
      </c>
      <c r="J163" s="83">
        <v>0</v>
      </c>
      <c r="K163" s="83">
        <f>H163/G163%</f>
        <v>98.58206741573034</v>
      </c>
    </row>
    <row r="164" spans="2:11" ht="48.75" customHeight="1">
      <c r="B164" s="6"/>
      <c r="C164" s="103"/>
      <c r="D164" s="103"/>
      <c r="E164" s="20" t="s">
        <v>240</v>
      </c>
      <c r="F164" s="21" t="s">
        <v>241</v>
      </c>
      <c r="G164" s="74">
        <v>0</v>
      </c>
      <c r="H164" s="59" t="s">
        <v>261</v>
      </c>
      <c r="I164" s="59" t="s">
        <v>261</v>
      </c>
      <c r="J164" s="83">
        <v>0</v>
      </c>
      <c r="K164" s="83">
        <v>0</v>
      </c>
    </row>
    <row r="165" spans="2:11" ht="16.5" customHeight="1">
      <c r="B165" s="3"/>
      <c r="C165" s="105" t="s">
        <v>178</v>
      </c>
      <c r="D165" s="105"/>
      <c r="E165" s="4"/>
      <c r="F165" s="5" t="s">
        <v>179</v>
      </c>
      <c r="G165" s="51">
        <f>SUM(G166+G167)</f>
        <v>336000</v>
      </c>
      <c r="H165" s="51">
        <f>SUM(H166+H167)</f>
        <v>334654.43</v>
      </c>
      <c r="I165" s="51">
        <f>SUM(I166+I167)</f>
        <v>334654.43</v>
      </c>
      <c r="J165" s="51">
        <f>SUM(J166+J167)</f>
        <v>0</v>
      </c>
      <c r="K165" s="82">
        <f>H165/G165%</f>
        <v>99.59953273809523</v>
      </c>
    </row>
    <row r="166" spans="2:11" ht="24.75" customHeight="1">
      <c r="B166" s="3"/>
      <c r="C166" s="108"/>
      <c r="D166" s="109"/>
      <c r="E166" s="7" t="s">
        <v>167</v>
      </c>
      <c r="F166" s="8" t="s">
        <v>168</v>
      </c>
      <c r="G166" s="74">
        <v>336000</v>
      </c>
      <c r="H166" s="59">
        <v>331261.43</v>
      </c>
      <c r="I166" s="59">
        <v>331261.43</v>
      </c>
      <c r="J166" s="83">
        <v>0</v>
      </c>
      <c r="K166" s="83">
        <f>H166/G166%</f>
        <v>98.5897113095238</v>
      </c>
    </row>
    <row r="167" spans="2:11" ht="48.75" customHeight="1">
      <c r="B167" s="6"/>
      <c r="C167" s="103"/>
      <c r="D167" s="103"/>
      <c r="E167" s="20" t="s">
        <v>240</v>
      </c>
      <c r="F167" s="21" t="s">
        <v>241</v>
      </c>
      <c r="G167" s="74">
        <v>0</v>
      </c>
      <c r="H167" s="59" t="s">
        <v>262</v>
      </c>
      <c r="I167" s="59" t="s">
        <v>262</v>
      </c>
      <c r="J167" s="83">
        <v>0</v>
      </c>
      <c r="K167" s="83">
        <v>0</v>
      </c>
    </row>
    <row r="168" spans="2:11" ht="16.5" customHeight="1">
      <c r="B168" s="3"/>
      <c r="C168" s="105" t="s">
        <v>180</v>
      </c>
      <c r="D168" s="105"/>
      <c r="E168" s="4"/>
      <c r="F168" s="5" t="s">
        <v>181</v>
      </c>
      <c r="G168" s="51">
        <f>SUM(G169+G170+G171+G172)</f>
        <v>142427</v>
      </c>
      <c r="H168" s="51">
        <f>SUM(H169+H170+H171+H172)</f>
        <v>141705.91</v>
      </c>
      <c r="I168" s="51">
        <f>SUM(I169+I170+I171+I172)</f>
        <v>141705.91</v>
      </c>
      <c r="J168" s="51">
        <f>SUM(J169+J170+J171+J172)</f>
        <v>0</v>
      </c>
      <c r="K168" s="82">
        <f>H168/G168%</f>
        <v>99.49371256854388</v>
      </c>
    </row>
    <row r="169" spans="2:11" ht="16.5" customHeight="1">
      <c r="B169" s="6"/>
      <c r="C169" s="103"/>
      <c r="D169" s="103"/>
      <c r="E169" s="7" t="s">
        <v>57</v>
      </c>
      <c r="F169" s="8" t="s">
        <v>58</v>
      </c>
      <c r="G169" s="74" t="s">
        <v>182</v>
      </c>
      <c r="H169" s="59">
        <v>7114.91</v>
      </c>
      <c r="I169" s="59">
        <v>7114.91</v>
      </c>
      <c r="J169" s="83">
        <v>0</v>
      </c>
      <c r="K169" s="83">
        <f>H169/G169%</f>
        <v>88.936375</v>
      </c>
    </row>
    <row r="170" spans="2:11" ht="16.5" customHeight="1">
      <c r="B170" s="6"/>
      <c r="C170" s="101"/>
      <c r="D170" s="102"/>
      <c r="E170" s="7" t="s">
        <v>171</v>
      </c>
      <c r="F170" s="8" t="s">
        <v>172</v>
      </c>
      <c r="G170" s="74">
        <v>0</v>
      </c>
      <c r="H170" s="59">
        <v>164</v>
      </c>
      <c r="I170" s="59">
        <v>164</v>
      </c>
      <c r="J170" s="83">
        <v>0</v>
      </c>
      <c r="K170" s="83">
        <v>0</v>
      </c>
    </row>
    <row r="171" spans="2:11" ht="37.5" customHeight="1">
      <c r="B171" s="6"/>
      <c r="C171" s="12"/>
      <c r="D171" s="13"/>
      <c r="E171" s="7" t="s">
        <v>15</v>
      </c>
      <c r="F171" s="8" t="s">
        <v>16</v>
      </c>
      <c r="G171" s="74">
        <v>802</v>
      </c>
      <c r="H171" s="59">
        <v>802</v>
      </c>
      <c r="I171" s="59">
        <v>802</v>
      </c>
      <c r="J171" s="83">
        <v>0</v>
      </c>
      <c r="K171" s="82">
        <f>H171/G171%</f>
        <v>100</v>
      </c>
    </row>
    <row r="172" spans="2:11" ht="27" customHeight="1">
      <c r="B172" s="6"/>
      <c r="C172" s="103"/>
      <c r="D172" s="103"/>
      <c r="E172" s="7" t="s">
        <v>167</v>
      </c>
      <c r="F172" s="8" t="s">
        <v>168</v>
      </c>
      <c r="G172" s="74">
        <v>133625</v>
      </c>
      <c r="H172" s="74">
        <v>133625</v>
      </c>
      <c r="I172" s="74">
        <v>133625</v>
      </c>
      <c r="J172" s="83">
        <v>0</v>
      </c>
      <c r="K172" s="83">
        <f>H172/G172%</f>
        <v>100</v>
      </c>
    </row>
    <row r="173" spans="2:11" ht="16.5" customHeight="1">
      <c r="B173" s="3"/>
      <c r="C173" s="105" t="s">
        <v>183</v>
      </c>
      <c r="D173" s="105"/>
      <c r="E173" s="4"/>
      <c r="F173" s="5" t="s">
        <v>184</v>
      </c>
      <c r="G173" s="51">
        <f>SUM(G174+G175)</f>
        <v>2000</v>
      </c>
      <c r="H173" s="51">
        <f>SUM(H174+H175)</f>
        <v>8013</v>
      </c>
      <c r="I173" s="51">
        <f>SUM(I174+I175)</f>
        <v>8013</v>
      </c>
      <c r="J173" s="51">
        <f>SUM(J174+J175)</f>
        <v>0</v>
      </c>
      <c r="K173" s="82">
        <f>H173/G173%</f>
        <v>400.65</v>
      </c>
    </row>
    <row r="174" spans="2:11" ht="16.5" customHeight="1">
      <c r="B174" s="3"/>
      <c r="C174" s="108"/>
      <c r="D174" s="109"/>
      <c r="E174" s="7" t="s">
        <v>47</v>
      </c>
      <c r="F174" s="8" t="s">
        <v>48</v>
      </c>
      <c r="G174" s="74" t="s">
        <v>185</v>
      </c>
      <c r="H174" s="59">
        <v>3713</v>
      </c>
      <c r="I174" s="59">
        <v>3713</v>
      </c>
      <c r="J174" s="83">
        <v>0</v>
      </c>
      <c r="K174" s="83">
        <f>H174/G174%</f>
        <v>185.65</v>
      </c>
    </row>
    <row r="175" spans="2:11" ht="16.5" customHeight="1">
      <c r="B175" s="6"/>
      <c r="C175" s="103"/>
      <c r="D175" s="103"/>
      <c r="E175" s="7" t="s">
        <v>171</v>
      </c>
      <c r="F175" s="8" t="s">
        <v>172</v>
      </c>
      <c r="G175" s="74">
        <v>0</v>
      </c>
      <c r="H175" s="59">
        <v>4300</v>
      </c>
      <c r="I175" s="59">
        <v>4300</v>
      </c>
      <c r="J175" s="83">
        <v>0</v>
      </c>
      <c r="K175" s="83">
        <v>0</v>
      </c>
    </row>
    <row r="176" spans="2:11" ht="16.5" customHeight="1">
      <c r="B176" s="3"/>
      <c r="C176" s="105" t="s">
        <v>186</v>
      </c>
      <c r="D176" s="105"/>
      <c r="E176" s="4"/>
      <c r="F176" s="5" t="s">
        <v>12</v>
      </c>
      <c r="G176" s="51">
        <f>SUM(G177+G178+G179)</f>
        <v>272984</v>
      </c>
      <c r="H176" s="51">
        <f>SUM(H177+H178+H179)</f>
        <v>226622.93</v>
      </c>
      <c r="I176" s="51">
        <f>SUM(I177+I178+I179)</f>
        <v>226622.93</v>
      </c>
      <c r="J176" s="51">
        <f>SUM(J177+J178+J179)</f>
        <v>0</v>
      </c>
      <c r="K176" s="82">
        <f aca="true" t="shared" si="8" ref="K176:K181">H176/G176%</f>
        <v>83.01692773202825</v>
      </c>
    </row>
    <row r="177" spans="2:11" ht="16.5" customHeight="1">
      <c r="B177" s="6"/>
      <c r="C177" s="103"/>
      <c r="D177" s="103"/>
      <c r="E177" s="7" t="s">
        <v>171</v>
      </c>
      <c r="F177" s="8" t="s">
        <v>172</v>
      </c>
      <c r="G177" s="74" t="s">
        <v>187</v>
      </c>
      <c r="H177" s="59">
        <v>41815.86</v>
      </c>
      <c r="I177" s="59">
        <v>41815.86</v>
      </c>
      <c r="J177" s="83">
        <v>0</v>
      </c>
      <c r="K177" s="83">
        <f t="shared" si="8"/>
        <v>48.964707259953165</v>
      </c>
    </row>
    <row r="178" spans="2:11" ht="37.5" customHeight="1">
      <c r="B178" s="6"/>
      <c r="C178" s="103"/>
      <c r="D178" s="103"/>
      <c r="E178" s="7" t="s">
        <v>15</v>
      </c>
      <c r="F178" s="8" t="s">
        <v>16</v>
      </c>
      <c r="G178" s="74">
        <v>42821</v>
      </c>
      <c r="H178" s="59">
        <v>40044.07</v>
      </c>
      <c r="I178" s="59">
        <v>40044.07</v>
      </c>
      <c r="J178" s="83">
        <v>0</v>
      </c>
      <c r="K178" s="83">
        <f t="shared" si="8"/>
        <v>93.51502767333785</v>
      </c>
    </row>
    <row r="179" spans="2:11" ht="24.75" customHeight="1">
      <c r="B179" s="6"/>
      <c r="C179" s="103"/>
      <c r="D179" s="103"/>
      <c r="E179" s="7" t="s">
        <v>167</v>
      </c>
      <c r="F179" s="8" t="s">
        <v>168</v>
      </c>
      <c r="G179" s="74">
        <v>144763</v>
      </c>
      <c r="H179" s="59">
        <v>144763</v>
      </c>
      <c r="I179" s="59">
        <v>144763</v>
      </c>
      <c r="J179" s="83">
        <v>0</v>
      </c>
      <c r="K179" s="83">
        <f t="shared" si="8"/>
        <v>99.99999999999999</v>
      </c>
    </row>
    <row r="180" spans="2:11" ht="16.5" customHeight="1">
      <c r="B180" s="1" t="s">
        <v>188</v>
      </c>
      <c r="C180" s="104"/>
      <c r="D180" s="104"/>
      <c r="E180" s="1"/>
      <c r="F180" s="2" t="s">
        <v>189</v>
      </c>
      <c r="G180" s="11">
        <f>G181</f>
        <v>685137.7000000001</v>
      </c>
      <c r="H180" s="52">
        <f>H181</f>
        <v>541321.73</v>
      </c>
      <c r="I180" s="52">
        <f>I181</f>
        <v>541321.73</v>
      </c>
      <c r="J180" s="52">
        <f>J181</f>
        <v>0</v>
      </c>
      <c r="K180" s="84">
        <f t="shared" si="8"/>
        <v>79.00918749617777</v>
      </c>
    </row>
    <row r="181" spans="2:11" ht="16.5" customHeight="1">
      <c r="B181" s="3"/>
      <c r="C181" s="105" t="s">
        <v>190</v>
      </c>
      <c r="D181" s="105"/>
      <c r="E181" s="4"/>
      <c r="F181" s="5" t="s">
        <v>12</v>
      </c>
      <c r="G181" s="51">
        <f>SUM(G182+G183+G184+G185)</f>
        <v>685137.7000000001</v>
      </c>
      <c r="H181" s="51">
        <f>SUM(H182+H183+H184+H185)</f>
        <v>541321.73</v>
      </c>
      <c r="I181" s="51">
        <f>SUM(I182+I183+I184+I185)</f>
        <v>541321.73</v>
      </c>
      <c r="J181" s="51">
        <f>SUM(J182+J183+J184+J185)</f>
        <v>0</v>
      </c>
      <c r="K181" s="82">
        <f t="shared" si="8"/>
        <v>79.00918749617777</v>
      </c>
    </row>
    <row r="182" spans="2:11" ht="16.5" customHeight="1">
      <c r="B182" s="6"/>
      <c r="C182" s="103"/>
      <c r="D182" s="103"/>
      <c r="E182" s="7" t="s">
        <v>57</v>
      </c>
      <c r="F182" s="8" t="s">
        <v>58</v>
      </c>
      <c r="G182" s="74">
        <v>0</v>
      </c>
      <c r="H182" s="59">
        <v>721.43</v>
      </c>
      <c r="I182" s="59">
        <v>721.43</v>
      </c>
      <c r="J182" s="83">
        <v>0</v>
      </c>
      <c r="K182" s="83"/>
    </row>
    <row r="183" spans="2:11" ht="16.5" customHeight="1">
      <c r="B183" s="6"/>
      <c r="C183" s="101"/>
      <c r="D183" s="102"/>
      <c r="E183" s="7" t="s">
        <v>171</v>
      </c>
      <c r="F183" s="8" t="s">
        <v>172</v>
      </c>
      <c r="G183" s="74" t="s">
        <v>191</v>
      </c>
      <c r="H183" s="59">
        <v>162888.8</v>
      </c>
      <c r="I183" s="59">
        <v>162888.8</v>
      </c>
      <c r="J183" s="83">
        <v>0</v>
      </c>
      <c r="K183" s="83">
        <f aca="true" t="shared" si="9" ref="K183:K190">H183/G183%</f>
        <v>57.24857571635931</v>
      </c>
    </row>
    <row r="184" spans="2:11" ht="33.75" customHeight="1">
      <c r="B184" s="6"/>
      <c r="C184" s="103"/>
      <c r="D184" s="103"/>
      <c r="E184" s="7" t="s">
        <v>192</v>
      </c>
      <c r="F184" s="8" t="s">
        <v>193</v>
      </c>
      <c r="G184" s="74">
        <v>358808.28</v>
      </c>
      <c r="H184" s="59">
        <v>333316.67</v>
      </c>
      <c r="I184" s="59">
        <v>333316.67</v>
      </c>
      <c r="J184" s="83">
        <v>0</v>
      </c>
      <c r="K184" s="83">
        <f t="shared" si="9"/>
        <v>92.89547888917167</v>
      </c>
    </row>
    <row r="185" spans="2:11" ht="34.5" customHeight="1">
      <c r="B185" s="6"/>
      <c r="C185" s="103"/>
      <c r="D185" s="103"/>
      <c r="E185" s="7" t="s">
        <v>194</v>
      </c>
      <c r="F185" s="8" t="s">
        <v>193</v>
      </c>
      <c r="G185" s="74">
        <v>41800.42</v>
      </c>
      <c r="H185" s="59">
        <v>44394.83</v>
      </c>
      <c r="I185" s="59">
        <v>44394.83</v>
      </c>
      <c r="J185" s="83">
        <v>0</v>
      </c>
      <c r="K185" s="83">
        <f t="shared" si="9"/>
        <v>106.20666012446766</v>
      </c>
    </row>
    <row r="186" spans="2:11" ht="16.5" customHeight="1">
      <c r="B186" s="1" t="s">
        <v>195</v>
      </c>
      <c r="C186" s="104"/>
      <c r="D186" s="104"/>
      <c r="E186" s="1"/>
      <c r="F186" s="2" t="s">
        <v>196</v>
      </c>
      <c r="G186" s="11">
        <f>G187</f>
        <v>106964</v>
      </c>
      <c r="H186" s="52">
        <f>H187</f>
        <v>69444</v>
      </c>
      <c r="I186" s="52">
        <f>I187</f>
        <v>69444</v>
      </c>
      <c r="J186" s="52">
        <f>J187</f>
        <v>0</v>
      </c>
      <c r="K186" s="84">
        <f t="shared" si="9"/>
        <v>64.92277775700235</v>
      </c>
    </row>
    <row r="187" spans="2:11" ht="16.5" customHeight="1">
      <c r="B187" s="3"/>
      <c r="C187" s="105" t="s">
        <v>197</v>
      </c>
      <c r="D187" s="105"/>
      <c r="E187" s="4"/>
      <c r="F187" s="5" t="s">
        <v>198</v>
      </c>
      <c r="G187" s="51">
        <f>G189+G188</f>
        <v>106964</v>
      </c>
      <c r="H187" s="51">
        <f>H189+H188</f>
        <v>69444</v>
      </c>
      <c r="I187" s="51">
        <f>I189+I188</f>
        <v>69444</v>
      </c>
      <c r="J187" s="51">
        <f>J189+J188</f>
        <v>0</v>
      </c>
      <c r="K187" s="82">
        <f t="shared" si="9"/>
        <v>64.92277775700235</v>
      </c>
    </row>
    <row r="188" spans="2:11" ht="25.5" customHeight="1">
      <c r="B188" s="3"/>
      <c r="C188" s="103"/>
      <c r="D188" s="103"/>
      <c r="E188" s="7" t="s">
        <v>167</v>
      </c>
      <c r="F188" s="8" t="s">
        <v>168</v>
      </c>
      <c r="G188" s="74">
        <v>83089</v>
      </c>
      <c r="H188" s="59">
        <v>58064.6</v>
      </c>
      <c r="I188" s="59">
        <v>58064.6</v>
      </c>
      <c r="J188" s="83">
        <v>0</v>
      </c>
      <c r="K188" s="83">
        <f t="shared" si="9"/>
        <v>69.88241524148805</v>
      </c>
    </row>
    <row r="189" spans="2:11" ht="48" customHeight="1">
      <c r="B189" s="6"/>
      <c r="C189" s="103"/>
      <c r="D189" s="103"/>
      <c r="E189" s="20" t="s">
        <v>293</v>
      </c>
      <c r="F189" s="21" t="s">
        <v>294</v>
      </c>
      <c r="G189" s="74">
        <v>23875</v>
      </c>
      <c r="H189" s="59">
        <v>11379.4</v>
      </c>
      <c r="I189" s="59">
        <v>11379.4</v>
      </c>
      <c r="J189" s="83">
        <v>0</v>
      </c>
      <c r="K189" s="83">
        <f t="shared" si="9"/>
        <v>47.66240837696335</v>
      </c>
    </row>
    <row r="190" spans="2:11" ht="16.5" customHeight="1">
      <c r="B190" s="1" t="s">
        <v>199</v>
      </c>
      <c r="C190" s="104"/>
      <c r="D190" s="104"/>
      <c r="E190" s="1"/>
      <c r="F190" s="2" t="s">
        <v>200</v>
      </c>
      <c r="G190" s="11">
        <f>SUM(G191+G193+G196+G199+G201)</f>
        <v>219019</v>
      </c>
      <c r="H190" s="52">
        <f>SUM(H191+H193+H196+H199+H201)</f>
        <v>168013.77</v>
      </c>
      <c r="I190" s="52">
        <f>SUM(I191+I193+I196+I199+I201)</f>
        <v>28994.110000000004</v>
      </c>
      <c r="J190" s="52">
        <f>SUM(J191+J193+J196+J199+J201)</f>
        <v>139019.66</v>
      </c>
      <c r="K190" s="84">
        <f t="shared" si="9"/>
        <v>76.71196106273884</v>
      </c>
    </row>
    <row r="191" spans="2:11" ht="16.5" customHeight="1">
      <c r="B191" s="3"/>
      <c r="C191" s="105" t="s">
        <v>201</v>
      </c>
      <c r="D191" s="105"/>
      <c r="E191" s="4"/>
      <c r="F191" s="5" t="s">
        <v>202</v>
      </c>
      <c r="G191" s="51">
        <f>G192</f>
        <v>0</v>
      </c>
      <c r="H191" s="51">
        <f>H192</f>
        <v>104643</v>
      </c>
      <c r="I191" s="51">
        <f>I192</f>
        <v>0</v>
      </c>
      <c r="J191" s="51">
        <f>J192</f>
        <v>104643</v>
      </c>
      <c r="K191" s="82"/>
    </row>
    <row r="192" spans="2:11" ht="36" customHeight="1">
      <c r="B192" s="6"/>
      <c r="C192" s="103"/>
      <c r="D192" s="103"/>
      <c r="E192" s="7" t="s">
        <v>21</v>
      </c>
      <c r="F192" s="8" t="s">
        <v>22</v>
      </c>
      <c r="G192" s="74">
        <v>0</v>
      </c>
      <c r="H192" s="59">
        <v>104643</v>
      </c>
      <c r="I192" s="83">
        <v>0</v>
      </c>
      <c r="J192" s="59">
        <v>104643</v>
      </c>
      <c r="K192" s="83">
        <v>0</v>
      </c>
    </row>
    <row r="193" spans="2:11" ht="19.5" customHeight="1">
      <c r="B193" s="6"/>
      <c r="C193" s="116" t="s">
        <v>263</v>
      </c>
      <c r="D193" s="105"/>
      <c r="E193" s="4"/>
      <c r="F193" s="27" t="s">
        <v>264</v>
      </c>
      <c r="G193" s="88">
        <f>G195+G194</f>
        <v>139019</v>
      </c>
      <c r="H193" s="88">
        <f>H195+H194</f>
        <v>40742.18000000001</v>
      </c>
      <c r="I193" s="88">
        <f>I195+I194</f>
        <v>6365.52</v>
      </c>
      <c r="J193" s="88">
        <f>J195+J194</f>
        <v>34376.66</v>
      </c>
      <c r="K193" s="89">
        <v>0</v>
      </c>
    </row>
    <row r="194" spans="2:11" ht="19.5" customHeight="1">
      <c r="B194" s="6"/>
      <c r="C194" s="119"/>
      <c r="D194" s="120"/>
      <c r="E194" s="7" t="s">
        <v>68</v>
      </c>
      <c r="F194" s="8" t="s">
        <v>69</v>
      </c>
      <c r="G194" s="74">
        <v>0</v>
      </c>
      <c r="H194" s="59">
        <v>6365.52</v>
      </c>
      <c r="I194" s="59">
        <v>6365.52</v>
      </c>
      <c r="J194" s="83">
        <v>0</v>
      </c>
      <c r="K194" s="83">
        <v>0</v>
      </c>
    </row>
    <row r="195" spans="2:11" ht="36" customHeight="1">
      <c r="B195" s="6"/>
      <c r="C195" s="121"/>
      <c r="D195" s="122"/>
      <c r="E195" s="7" t="s">
        <v>21</v>
      </c>
      <c r="F195" s="8" t="s">
        <v>22</v>
      </c>
      <c r="G195" s="74">
        <v>139019</v>
      </c>
      <c r="H195" s="59" t="s">
        <v>265</v>
      </c>
      <c r="I195" s="83">
        <v>0</v>
      </c>
      <c r="J195" s="59" t="s">
        <v>265</v>
      </c>
      <c r="K195" s="87">
        <f>H195/G195%</f>
        <v>24.72802998151332</v>
      </c>
    </row>
    <row r="196" spans="2:11" ht="30.75" customHeight="1">
      <c r="B196" s="6"/>
      <c r="C196" s="105" t="s">
        <v>203</v>
      </c>
      <c r="D196" s="105"/>
      <c r="E196" s="4"/>
      <c r="F196" s="5" t="s">
        <v>204</v>
      </c>
      <c r="G196" s="51">
        <f>SUM(G197+G198)</f>
        <v>80000</v>
      </c>
      <c r="H196" s="51">
        <f>SUM(H197+H198)</f>
        <v>19677.190000000002</v>
      </c>
      <c r="I196" s="51">
        <f>SUM(I197+I198)</f>
        <v>19677.190000000002</v>
      </c>
      <c r="J196" s="51">
        <f>SUM(J197+J198)</f>
        <v>0</v>
      </c>
      <c r="K196" s="82">
        <f>H196/G196%</f>
        <v>24.596487500000002</v>
      </c>
    </row>
    <row r="197" spans="2:11" ht="24" customHeight="1">
      <c r="B197" s="6"/>
      <c r="C197" s="103"/>
      <c r="D197" s="103"/>
      <c r="E197" s="7" t="s">
        <v>68</v>
      </c>
      <c r="F197" s="8" t="s">
        <v>69</v>
      </c>
      <c r="G197" s="74" t="s">
        <v>32</v>
      </c>
      <c r="H197" s="59">
        <v>8263.87</v>
      </c>
      <c r="I197" s="59">
        <v>8263.87</v>
      </c>
      <c r="J197" s="83">
        <v>0</v>
      </c>
      <c r="K197" s="83">
        <f>H197/G197%</f>
        <v>16.52774</v>
      </c>
    </row>
    <row r="198" spans="2:11" ht="20.25" customHeight="1">
      <c r="B198" s="6"/>
      <c r="C198" s="103"/>
      <c r="D198" s="103"/>
      <c r="E198" s="7" t="s">
        <v>205</v>
      </c>
      <c r="F198" s="8" t="s">
        <v>206</v>
      </c>
      <c r="G198" s="74" t="s">
        <v>94</v>
      </c>
      <c r="H198" s="59">
        <v>11413.32</v>
      </c>
      <c r="I198" s="59">
        <v>11413.32</v>
      </c>
      <c r="J198" s="83">
        <v>0</v>
      </c>
      <c r="K198" s="83">
        <f>H198/G198%</f>
        <v>38.044399999999996</v>
      </c>
    </row>
    <row r="199" spans="2:11" ht="27" customHeight="1">
      <c r="B199" s="6"/>
      <c r="C199" s="116" t="s">
        <v>266</v>
      </c>
      <c r="D199" s="105"/>
      <c r="E199" s="4"/>
      <c r="F199" s="27" t="s">
        <v>267</v>
      </c>
      <c r="G199" s="51">
        <f>G200</f>
        <v>0</v>
      </c>
      <c r="H199" s="51">
        <f>H200</f>
        <v>2897.4</v>
      </c>
      <c r="I199" s="51">
        <f>I200</f>
        <v>2897.4</v>
      </c>
      <c r="J199" s="51">
        <f>J200</f>
        <v>0</v>
      </c>
      <c r="K199" s="82">
        <v>0</v>
      </c>
    </row>
    <row r="200" spans="2:11" ht="20.25" customHeight="1">
      <c r="B200" s="6"/>
      <c r="C200" s="101"/>
      <c r="D200" s="102"/>
      <c r="E200" s="20" t="s">
        <v>270</v>
      </c>
      <c r="F200" s="21" t="s">
        <v>271</v>
      </c>
      <c r="G200" s="74">
        <v>0</v>
      </c>
      <c r="H200" s="59">
        <v>2897.4</v>
      </c>
      <c r="I200" s="59">
        <v>2897.4</v>
      </c>
      <c r="J200" s="83">
        <v>0</v>
      </c>
      <c r="K200" s="83">
        <v>0</v>
      </c>
    </row>
    <row r="201" spans="2:11" ht="23.25" customHeight="1">
      <c r="B201" s="3"/>
      <c r="C201" s="116" t="s">
        <v>268</v>
      </c>
      <c r="D201" s="105"/>
      <c r="E201" s="4"/>
      <c r="F201" s="27" t="s">
        <v>12</v>
      </c>
      <c r="G201" s="51">
        <f>G202</f>
        <v>0</v>
      </c>
      <c r="H201" s="51" t="str">
        <f>H202</f>
        <v>54,00</v>
      </c>
      <c r="I201" s="51" t="str">
        <f>I202</f>
        <v>54,00</v>
      </c>
      <c r="J201" s="51">
        <f>J202</f>
        <v>0</v>
      </c>
      <c r="K201" s="82">
        <v>0</v>
      </c>
    </row>
    <row r="202" spans="2:11" ht="16.5" customHeight="1">
      <c r="B202" s="6"/>
      <c r="C202" s="103"/>
      <c r="D202" s="103"/>
      <c r="E202" s="7" t="s">
        <v>171</v>
      </c>
      <c r="F202" s="8" t="s">
        <v>172</v>
      </c>
      <c r="G202" s="74">
        <v>0</v>
      </c>
      <c r="H202" s="59" t="s">
        <v>269</v>
      </c>
      <c r="I202" s="59" t="s">
        <v>269</v>
      </c>
      <c r="J202" s="83">
        <v>0</v>
      </c>
      <c r="K202" s="83">
        <v>0</v>
      </c>
    </row>
    <row r="203" spans="2:11" ht="16.5" customHeight="1">
      <c r="B203" s="1" t="s">
        <v>207</v>
      </c>
      <c r="C203" s="104"/>
      <c r="D203" s="104"/>
      <c r="E203" s="1"/>
      <c r="F203" s="2" t="s">
        <v>208</v>
      </c>
      <c r="G203" s="11">
        <f>SUM(G204+G212)</f>
        <v>525616</v>
      </c>
      <c r="H203" s="52">
        <f>SUM(H204+H210+H212)</f>
        <v>454874.04000000004</v>
      </c>
      <c r="I203" s="52">
        <f>SUM(I204+I210+I212)</f>
        <v>51578.89</v>
      </c>
      <c r="J203" s="52">
        <f>SUM(J204+J210+J212)</f>
        <v>403295.15</v>
      </c>
      <c r="K203" s="84">
        <f>H203/G203%</f>
        <v>86.54113269002467</v>
      </c>
    </row>
    <row r="204" spans="2:11" ht="16.5" customHeight="1">
      <c r="B204" s="3"/>
      <c r="C204" s="105" t="s">
        <v>209</v>
      </c>
      <c r="D204" s="105"/>
      <c r="E204" s="4"/>
      <c r="F204" s="5" t="s">
        <v>210</v>
      </c>
      <c r="G204" s="51">
        <f>SUM(G205+G206+G207+G208+G209)</f>
        <v>485523</v>
      </c>
      <c r="H204" s="51">
        <f>SUM(H205+H206+H207+H208+H209)</f>
        <v>444966.16000000003</v>
      </c>
      <c r="I204" s="51">
        <f>SUM(I205+I206+I207+I208+I209)</f>
        <v>41671.01</v>
      </c>
      <c r="J204" s="51">
        <f>SUM(J205+J206+J207+J208+J209)</f>
        <v>403295.15</v>
      </c>
      <c r="K204" s="82">
        <f>H204/G204%</f>
        <v>91.64677265546639</v>
      </c>
    </row>
    <row r="205" spans="2:11" ht="24.75" customHeight="1">
      <c r="B205" s="3"/>
      <c r="C205" s="108"/>
      <c r="D205" s="109"/>
      <c r="E205" s="35" t="s">
        <v>245</v>
      </c>
      <c r="F205" s="36" t="s">
        <v>246</v>
      </c>
      <c r="G205" s="79">
        <v>0</v>
      </c>
      <c r="H205" s="80" t="s">
        <v>274</v>
      </c>
      <c r="I205" s="80" t="s">
        <v>274</v>
      </c>
      <c r="J205" s="83">
        <v>0</v>
      </c>
      <c r="K205" s="90">
        <v>0</v>
      </c>
    </row>
    <row r="206" spans="2:11" ht="39" customHeight="1">
      <c r="B206" s="3"/>
      <c r="C206" s="110"/>
      <c r="D206" s="111"/>
      <c r="E206" s="7" t="s">
        <v>33</v>
      </c>
      <c r="F206" s="8" t="s">
        <v>34</v>
      </c>
      <c r="G206" s="79">
        <v>0</v>
      </c>
      <c r="H206" s="80">
        <v>4039.01</v>
      </c>
      <c r="I206" s="80">
        <v>4039.01</v>
      </c>
      <c r="J206" s="83">
        <v>0</v>
      </c>
      <c r="K206" s="90">
        <v>0</v>
      </c>
    </row>
    <row r="207" spans="2:11" ht="16.5" customHeight="1">
      <c r="B207" s="3"/>
      <c r="C207" s="110"/>
      <c r="D207" s="111"/>
      <c r="E207" s="35" t="s">
        <v>272</v>
      </c>
      <c r="F207" s="36" t="s">
        <v>281</v>
      </c>
      <c r="G207" s="76">
        <v>0</v>
      </c>
      <c r="H207" s="85">
        <v>36000</v>
      </c>
      <c r="I207" s="85">
        <v>36000</v>
      </c>
      <c r="J207" s="83">
        <v>0</v>
      </c>
      <c r="K207" s="91">
        <v>0</v>
      </c>
    </row>
    <row r="208" spans="2:11" ht="16.5" customHeight="1">
      <c r="B208" s="3"/>
      <c r="C208" s="110"/>
      <c r="D208" s="111"/>
      <c r="E208" s="7" t="s">
        <v>171</v>
      </c>
      <c r="F208" s="8" t="s">
        <v>172</v>
      </c>
      <c r="G208" s="79">
        <v>0</v>
      </c>
      <c r="H208" s="80" t="s">
        <v>275</v>
      </c>
      <c r="I208" s="80" t="s">
        <v>275</v>
      </c>
      <c r="J208" s="83">
        <v>0</v>
      </c>
      <c r="K208" s="90">
        <v>0</v>
      </c>
    </row>
    <row r="209" spans="2:11" ht="33.75" customHeight="1">
      <c r="B209" s="6"/>
      <c r="C209" s="103"/>
      <c r="D209" s="103"/>
      <c r="E209" s="7" t="s">
        <v>21</v>
      </c>
      <c r="F209" s="8" t="s">
        <v>22</v>
      </c>
      <c r="G209" s="74" t="s">
        <v>211</v>
      </c>
      <c r="H209" s="59">
        <v>403295.15</v>
      </c>
      <c r="I209" s="83">
        <v>0</v>
      </c>
      <c r="J209" s="59">
        <v>403295.15</v>
      </c>
      <c r="K209" s="83">
        <f>H209/G209%</f>
        <v>83.0640669957963</v>
      </c>
    </row>
    <row r="210" spans="2:11" ht="18.75" customHeight="1">
      <c r="B210" s="6"/>
      <c r="C210" s="116" t="s">
        <v>276</v>
      </c>
      <c r="D210" s="105"/>
      <c r="E210" s="4"/>
      <c r="F210" s="27" t="s">
        <v>277</v>
      </c>
      <c r="G210" s="88">
        <f>G211</f>
        <v>0</v>
      </c>
      <c r="H210" s="88" t="str">
        <f>H211</f>
        <v>6 446,78</v>
      </c>
      <c r="I210" s="88" t="str">
        <f>I211</f>
        <v>6 446,78</v>
      </c>
      <c r="J210" s="88">
        <f>J211</f>
        <v>0</v>
      </c>
      <c r="K210" s="89">
        <v>0</v>
      </c>
    </row>
    <row r="211" spans="2:11" ht="46.5" customHeight="1">
      <c r="B211" s="6"/>
      <c r="C211" s="117"/>
      <c r="D211" s="118"/>
      <c r="E211" s="20" t="s">
        <v>240</v>
      </c>
      <c r="F211" s="21" t="s">
        <v>241</v>
      </c>
      <c r="G211" s="74">
        <v>0</v>
      </c>
      <c r="H211" s="59" t="s">
        <v>278</v>
      </c>
      <c r="I211" s="59" t="s">
        <v>278</v>
      </c>
      <c r="J211" s="83">
        <v>0</v>
      </c>
      <c r="K211" s="83">
        <v>0</v>
      </c>
    </row>
    <row r="212" spans="2:11" ht="16.5" customHeight="1">
      <c r="B212" s="3"/>
      <c r="C212" s="107" t="s">
        <v>212</v>
      </c>
      <c r="D212" s="107"/>
      <c r="E212" s="54"/>
      <c r="F212" s="55" t="s">
        <v>12</v>
      </c>
      <c r="G212" s="64">
        <f>SUM(G213+G214)</f>
        <v>40093</v>
      </c>
      <c r="H212" s="64">
        <f>SUM(H213+H214)</f>
        <v>3461.1</v>
      </c>
      <c r="I212" s="64">
        <f>SUM(I213+I214)</f>
        <v>3461.1</v>
      </c>
      <c r="J212" s="64">
        <f>SUM(J213+J214)</f>
        <v>0</v>
      </c>
      <c r="K212" s="82">
        <f>H212/G212%</f>
        <v>8.632679021275534</v>
      </c>
    </row>
    <row r="213" spans="2:11" ht="16.5" customHeight="1">
      <c r="B213" s="3"/>
      <c r="C213" s="108"/>
      <c r="D213" s="109"/>
      <c r="E213" s="35" t="s">
        <v>272</v>
      </c>
      <c r="F213" s="36" t="s">
        <v>273</v>
      </c>
      <c r="G213" s="79">
        <v>0</v>
      </c>
      <c r="H213" s="80">
        <v>405</v>
      </c>
      <c r="I213" s="80">
        <v>405</v>
      </c>
      <c r="J213" s="83">
        <v>0</v>
      </c>
      <c r="K213" s="90">
        <v>0</v>
      </c>
    </row>
    <row r="214" spans="2:11" ht="38.25" customHeight="1">
      <c r="B214" s="6"/>
      <c r="C214" s="103"/>
      <c r="D214" s="103"/>
      <c r="E214" s="7" t="s">
        <v>192</v>
      </c>
      <c r="F214" s="8" t="s">
        <v>193</v>
      </c>
      <c r="G214" s="74" t="s">
        <v>213</v>
      </c>
      <c r="H214" s="59">
        <v>3056.1</v>
      </c>
      <c r="I214" s="59">
        <v>3056.1</v>
      </c>
      <c r="J214" s="83">
        <v>0</v>
      </c>
      <c r="K214" s="87">
        <f>H214/G214%</f>
        <v>7.622527623275883</v>
      </c>
    </row>
    <row r="215" spans="2:11" ht="16.5" customHeight="1">
      <c r="B215" s="1" t="s">
        <v>214</v>
      </c>
      <c r="C215" s="104"/>
      <c r="D215" s="104"/>
      <c r="E215" s="1"/>
      <c r="F215" s="2" t="s">
        <v>215</v>
      </c>
      <c r="G215" s="52">
        <f>SUM(G216+G218)</f>
        <v>396550</v>
      </c>
      <c r="H215" s="52">
        <f>SUM(H216+H218)</f>
        <v>400426.78</v>
      </c>
      <c r="I215" s="52">
        <f>SUM(I216+I218)</f>
        <v>3876.78</v>
      </c>
      <c r="J215" s="52">
        <f>SUM(J216+J218)</f>
        <v>396550</v>
      </c>
      <c r="K215" s="84">
        <f>H215/G215%</f>
        <v>100.97762703316103</v>
      </c>
    </row>
    <row r="216" spans="2:11" ht="16.5" customHeight="1">
      <c r="B216" s="3"/>
      <c r="C216" s="105" t="s">
        <v>217</v>
      </c>
      <c r="D216" s="105"/>
      <c r="E216" s="4"/>
      <c r="F216" s="5" t="s">
        <v>218</v>
      </c>
      <c r="G216" s="51" t="str">
        <f>G217</f>
        <v>396 550,00</v>
      </c>
      <c r="H216" s="51" t="str">
        <f>H217</f>
        <v>396 550,00</v>
      </c>
      <c r="I216" s="51">
        <f>I217</f>
        <v>0</v>
      </c>
      <c r="J216" s="51" t="str">
        <f>J217</f>
        <v>396 550,00</v>
      </c>
      <c r="K216" s="82">
        <f>H216/G216%</f>
        <v>100</v>
      </c>
    </row>
    <row r="217" spans="2:11" ht="42" customHeight="1">
      <c r="B217" s="3"/>
      <c r="C217" s="123"/>
      <c r="D217" s="124"/>
      <c r="E217" s="7" t="s">
        <v>21</v>
      </c>
      <c r="F217" s="8" t="s">
        <v>22</v>
      </c>
      <c r="G217" s="74" t="s">
        <v>216</v>
      </c>
      <c r="H217" s="86" t="s">
        <v>216</v>
      </c>
      <c r="I217" s="83">
        <v>0</v>
      </c>
      <c r="J217" s="86" t="s">
        <v>216</v>
      </c>
      <c r="K217" s="83">
        <f>H217/G217%</f>
        <v>100</v>
      </c>
    </row>
    <row r="218" spans="2:11" ht="16.5" customHeight="1">
      <c r="B218" s="3"/>
      <c r="C218" s="131" t="s">
        <v>279</v>
      </c>
      <c r="D218" s="132"/>
      <c r="E218" s="4"/>
      <c r="F218" s="5"/>
      <c r="G218" s="51">
        <f>G219</f>
        <v>0</v>
      </c>
      <c r="H218" s="51" t="str">
        <f>H219</f>
        <v>3 876,78</v>
      </c>
      <c r="I218" s="51" t="str">
        <f>I219</f>
        <v>3 876,78</v>
      </c>
      <c r="J218" s="51">
        <f>J219</f>
        <v>0</v>
      </c>
      <c r="K218" s="82">
        <v>0</v>
      </c>
    </row>
    <row r="219" spans="2:11" ht="46.5" customHeight="1">
      <c r="B219" s="6"/>
      <c r="C219" s="103"/>
      <c r="D219" s="103"/>
      <c r="E219" s="20" t="s">
        <v>240</v>
      </c>
      <c r="F219" s="21" t="s">
        <v>241</v>
      </c>
      <c r="G219" s="74">
        <v>0</v>
      </c>
      <c r="H219" s="59" t="s">
        <v>280</v>
      </c>
      <c r="I219" s="59" t="s">
        <v>280</v>
      </c>
      <c r="J219" s="83">
        <v>0</v>
      </c>
      <c r="K219" s="83">
        <v>0</v>
      </c>
    </row>
    <row r="220" spans="2:11" ht="16.5" customHeight="1">
      <c r="B220" s="115" t="s">
        <v>219</v>
      </c>
      <c r="C220" s="115"/>
      <c r="D220" s="115"/>
      <c r="E220" s="115"/>
      <c r="F220" s="115"/>
      <c r="G220" s="56">
        <f>SUM(G215+G203+G190+G186+G180+G147+G144+G106+G99+G68+G61+G58+G42+G37+G27+G24+G16+G6)</f>
        <v>45424627.45</v>
      </c>
      <c r="H220" s="56">
        <f>SUM(H215+H203+H190+H186+H180+H147+H144+H106+H99+H68+H61+H58+H42+H37+H27+H24+H16+H6)</f>
        <v>44201393.42</v>
      </c>
      <c r="I220" s="56">
        <f>SUM(I215+I203+I190+I186+I180+I147+I144+I106+I99+I68+I61+I58+I42+I37+I27+I24+I16+I6)</f>
        <v>38140969.400000006</v>
      </c>
      <c r="J220" s="56">
        <f>SUM(J215+J203+J190+J186+J180+J147+J144+J106+J99+J68+J61+J58+J42+J37+J27+J24+J16+J6)</f>
        <v>6060424.02</v>
      </c>
      <c r="K220" s="84">
        <f>H220/G220%</f>
        <v>97.30711268607223</v>
      </c>
    </row>
    <row r="221" spans="1:10" ht="16.5" customHeight="1">
      <c r="A221" s="57"/>
      <c r="B221" s="57"/>
      <c r="C221" s="57"/>
      <c r="D221" s="57"/>
      <c r="E221" s="57"/>
      <c r="F221" s="57"/>
      <c r="G221" s="57"/>
      <c r="H221" s="58"/>
      <c r="I221" s="57"/>
      <c r="J221" s="57"/>
    </row>
    <row r="222" spans="1:8" ht="5.25" customHeight="1">
      <c r="A222" s="106"/>
      <c r="B222" s="106"/>
      <c r="C222" s="106"/>
      <c r="D222" s="106"/>
      <c r="E222" s="106"/>
      <c r="F222" s="106"/>
      <c r="G222" s="106"/>
      <c r="H222" s="112"/>
    </row>
    <row r="223" spans="2:8" ht="11.25" customHeight="1">
      <c r="B223" s="113"/>
      <c r="C223" s="113"/>
      <c r="D223" s="106"/>
      <c r="E223" s="106"/>
      <c r="F223" s="106"/>
      <c r="G223" s="106"/>
      <c r="H223" s="113"/>
    </row>
    <row r="224" spans="2:8" ht="5.25" customHeight="1">
      <c r="B224" s="113"/>
      <c r="C224" s="113"/>
      <c r="D224" s="106"/>
      <c r="E224" s="106"/>
      <c r="F224" s="106"/>
      <c r="G224" s="106"/>
      <c r="H224" s="106"/>
    </row>
  </sheetData>
  <sheetProtection/>
  <mergeCells count="196">
    <mergeCell ref="C3:D4"/>
    <mergeCell ref="B3:B4"/>
    <mergeCell ref="K3:K4"/>
    <mergeCell ref="G3:G4"/>
    <mergeCell ref="I3:J3"/>
    <mergeCell ref="F3:F4"/>
    <mergeCell ref="E3:E4"/>
    <mergeCell ref="C218:D218"/>
    <mergeCell ref="C183:D183"/>
    <mergeCell ref="C193:D193"/>
    <mergeCell ref="C196:D196"/>
    <mergeCell ref="C197:D197"/>
    <mergeCell ref="C198:D198"/>
    <mergeCell ref="C187:D187"/>
    <mergeCell ref="C189:D189"/>
    <mergeCell ref="C174:D174"/>
    <mergeCell ref="C161:D161"/>
    <mergeCell ref="C162:D162"/>
    <mergeCell ref="C164:D164"/>
    <mergeCell ref="C168:D168"/>
    <mergeCell ref="C165:D165"/>
    <mergeCell ref="C167:D167"/>
    <mergeCell ref="C172:D172"/>
    <mergeCell ref="C139:D140"/>
    <mergeCell ref="C143:D143"/>
    <mergeCell ref="C144:D144"/>
    <mergeCell ref="C145:D145"/>
    <mergeCell ref="C166:D166"/>
    <mergeCell ref="C170:D170"/>
    <mergeCell ref="C157:D157"/>
    <mergeCell ref="C66:D66"/>
    <mergeCell ref="C78:D78"/>
    <mergeCell ref="C88:D88"/>
    <mergeCell ref="C94:D94"/>
    <mergeCell ref="C109:D109"/>
    <mergeCell ref="C118:D118"/>
    <mergeCell ref="C70:D70"/>
    <mergeCell ref="C71:D71"/>
    <mergeCell ref="C72:D72"/>
    <mergeCell ref="C67:D67"/>
    <mergeCell ref="C40:D40"/>
    <mergeCell ref="C46:D46"/>
    <mergeCell ref="C51:D51"/>
    <mergeCell ref="C54:D54"/>
    <mergeCell ref="C62:D62"/>
    <mergeCell ref="C126:D126"/>
    <mergeCell ref="C44:D44"/>
    <mergeCell ref="C45:D45"/>
    <mergeCell ref="C53:D53"/>
    <mergeCell ref="C41:D41"/>
    <mergeCell ref="C9:D9"/>
    <mergeCell ref="C11:D11"/>
    <mergeCell ref="C12:D12"/>
    <mergeCell ref="C6:D6"/>
    <mergeCell ref="C10:D10"/>
    <mergeCell ref="C7:D7"/>
    <mergeCell ref="C8:D8"/>
    <mergeCell ref="C5:D5"/>
    <mergeCell ref="C19:D19"/>
    <mergeCell ref="C24:D24"/>
    <mergeCell ref="C13:D13"/>
    <mergeCell ref="C15:D15"/>
    <mergeCell ref="C16:D16"/>
    <mergeCell ref="C14:D14"/>
    <mergeCell ref="C17:D17"/>
    <mergeCell ref="C18:D18"/>
    <mergeCell ref="C20:D21"/>
    <mergeCell ref="C22:D22"/>
    <mergeCell ref="C28:D28"/>
    <mergeCell ref="C29:D29"/>
    <mergeCell ref="C30:D30"/>
    <mergeCell ref="C25:D25"/>
    <mergeCell ref="C26:D26"/>
    <mergeCell ref="C27:D27"/>
    <mergeCell ref="C36:D36"/>
    <mergeCell ref="C37:D37"/>
    <mergeCell ref="C38:D38"/>
    <mergeCell ref="C31:D31"/>
    <mergeCell ref="C33:D33"/>
    <mergeCell ref="C34:D34"/>
    <mergeCell ref="C32:D32"/>
    <mergeCell ref="C35:D35"/>
    <mergeCell ref="C42:D42"/>
    <mergeCell ref="C43:D43"/>
    <mergeCell ref="C60:D60"/>
    <mergeCell ref="C61:D61"/>
    <mergeCell ref="C65:D65"/>
    <mergeCell ref="C57:D57"/>
    <mergeCell ref="C58:D58"/>
    <mergeCell ref="C59:D59"/>
    <mergeCell ref="C63:D64"/>
    <mergeCell ref="C68:D68"/>
    <mergeCell ref="C69:D69"/>
    <mergeCell ref="C76:D76"/>
    <mergeCell ref="C77:D77"/>
    <mergeCell ref="C79:D79"/>
    <mergeCell ref="C73:D73"/>
    <mergeCell ref="C74:D74"/>
    <mergeCell ref="C75:D75"/>
    <mergeCell ref="C83:D83"/>
    <mergeCell ref="C84:D84"/>
    <mergeCell ref="C85:D85"/>
    <mergeCell ref="C80:D80"/>
    <mergeCell ref="C81:D81"/>
    <mergeCell ref="C82:D82"/>
    <mergeCell ref="C90:D90"/>
    <mergeCell ref="C91:D91"/>
    <mergeCell ref="C92:D92"/>
    <mergeCell ref="C86:D86"/>
    <mergeCell ref="C87:D87"/>
    <mergeCell ref="C89:D89"/>
    <mergeCell ref="C97:D97"/>
    <mergeCell ref="C98:D98"/>
    <mergeCell ref="C99:D99"/>
    <mergeCell ref="C93:D93"/>
    <mergeCell ref="C95:D95"/>
    <mergeCell ref="C96:D96"/>
    <mergeCell ref="C103:D103"/>
    <mergeCell ref="C104:D104"/>
    <mergeCell ref="C105:D105"/>
    <mergeCell ref="C100:D100"/>
    <mergeCell ref="C101:D101"/>
    <mergeCell ref="C102:D102"/>
    <mergeCell ref="C116:D116"/>
    <mergeCell ref="C117:D117"/>
    <mergeCell ref="C121:D121"/>
    <mergeCell ref="C113:D113"/>
    <mergeCell ref="C106:D106"/>
    <mergeCell ref="C107:D107"/>
    <mergeCell ref="C108:D108"/>
    <mergeCell ref="C114:D114"/>
    <mergeCell ref="C115:D115"/>
    <mergeCell ref="C163:D163"/>
    <mergeCell ref="C129:D129"/>
    <mergeCell ref="C130:D130"/>
    <mergeCell ref="C137:D137"/>
    <mergeCell ref="C123:D123"/>
    <mergeCell ref="C124:D124"/>
    <mergeCell ref="C125:D125"/>
    <mergeCell ref="C131:D131"/>
    <mergeCell ref="C138:D138"/>
    <mergeCell ref="C141:D141"/>
    <mergeCell ref="C150:D150"/>
    <mergeCell ref="C151:D151"/>
    <mergeCell ref="C155:D155"/>
    <mergeCell ref="C147:D147"/>
    <mergeCell ref="C148:D148"/>
    <mergeCell ref="C149:D149"/>
    <mergeCell ref="C153:D153"/>
    <mergeCell ref="C186:D186"/>
    <mergeCell ref="C156:D156"/>
    <mergeCell ref="C160:D160"/>
    <mergeCell ref="C175:D175"/>
    <mergeCell ref="C176:D176"/>
    <mergeCell ref="C177:D177"/>
    <mergeCell ref="C158:D158"/>
    <mergeCell ref="C159:D159"/>
    <mergeCell ref="C169:D169"/>
    <mergeCell ref="C173:D173"/>
    <mergeCell ref="C203:D203"/>
    <mergeCell ref="C191:D191"/>
    <mergeCell ref="C192:D192"/>
    <mergeCell ref="C201:D201"/>
    <mergeCell ref="C199:D199"/>
    <mergeCell ref="C200:D200"/>
    <mergeCell ref="C194:D195"/>
    <mergeCell ref="E1:F1"/>
    <mergeCell ref="C219:D219"/>
    <mergeCell ref="B220:F220"/>
    <mergeCell ref="C214:D214"/>
    <mergeCell ref="C215:D215"/>
    <mergeCell ref="C216:D216"/>
    <mergeCell ref="C210:D210"/>
    <mergeCell ref="C211:D211"/>
    <mergeCell ref="C213:D213"/>
    <mergeCell ref="C202:D202"/>
    <mergeCell ref="A222:G222"/>
    <mergeCell ref="C204:D204"/>
    <mergeCell ref="C209:D209"/>
    <mergeCell ref="C212:D212"/>
    <mergeCell ref="C205:D208"/>
    <mergeCell ref="H222:H223"/>
    <mergeCell ref="B223:C224"/>
    <mergeCell ref="D223:G223"/>
    <mergeCell ref="D224:H224"/>
    <mergeCell ref="C217:D217"/>
    <mergeCell ref="C122:D122"/>
    <mergeCell ref="C188:D188"/>
    <mergeCell ref="C190:D190"/>
    <mergeCell ref="C184:D184"/>
    <mergeCell ref="C185:D185"/>
    <mergeCell ref="C181:D181"/>
    <mergeCell ref="C182:D182"/>
    <mergeCell ref="C178:D178"/>
    <mergeCell ref="C179:D179"/>
    <mergeCell ref="C180:D180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  <ignoredErrors>
    <ignoredError sqref="G109 G113" numberStoredAsText="1"/>
    <ignoredError sqref="G10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2014-03-28T11:49:47Z</cp:lastPrinted>
  <dcterms:created xsi:type="dcterms:W3CDTF">2014-03-06T13:08:05Z</dcterms:created>
  <dcterms:modified xsi:type="dcterms:W3CDTF">2014-03-28T11:50:51Z</dcterms:modified>
  <cp:category/>
  <cp:version/>
  <cp:contentType/>
  <cp:contentStatus/>
</cp:coreProperties>
</file>